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850" yWindow="30" windowWidth="10455" windowHeight="11640"/>
  </bookViews>
  <sheets>
    <sheet name="Лист1" sheetId="1" r:id="rId1"/>
    <sheet name="рпр" sheetId="4" r:id="rId2"/>
    <sheet name="Лист2" sheetId="2" r:id="rId3"/>
    <sheet name="Лист3" sheetId="3" r:id="rId4"/>
  </sheets>
  <definedNames>
    <definedName name="_xlnm._FilterDatabase" localSheetId="0" hidden="1">Лист1!$D$1:$D$517</definedName>
    <definedName name="_xlnm.Print_Titles" localSheetId="0">Лист1!$8:$8</definedName>
  </definedNames>
  <calcPr calcId="125725"/>
</workbook>
</file>

<file path=xl/calcChain.xml><?xml version="1.0" encoding="utf-8"?>
<calcChain xmlns="http://schemas.openxmlformats.org/spreadsheetml/2006/main">
  <c r="F243" i="1"/>
  <c r="G485"/>
  <c r="F485"/>
  <c r="G126"/>
  <c r="F126"/>
  <c r="F44"/>
  <c r="F189"/>
  <c r="F188" s="1"/>
  <c r="F187" s="1"/>
  <c r="F186" s="1"/>
  <c r="G186"/>
  <c r="G214"/>
  <c r="G213" s="1"/>
  <c r="F214"/>
  <c r="F213" s="1"/>
  <c r="E41" i="4" s="1"/>
  <c r="F48"/>
  <c r="E48"/>
  <c r="F47"/>
  <c r="F46" s="1"/>
  <c r="E47"/>
  <c r="F37"/>
  <c r="E37"/>
  <c r="G27"/>
  <c r="G23" s="1"/>
  <c r="F14"/>
  <c r="F13" s="1"/>
  <c r="E14"/>
  <c r="E13" s="1"/>
  <c r="F11"/>
  <c r="E11"/>
  <c r="F6"/>
  <c r="E6"/>
  <c r="G5"/>
  <c r="G13"/>
  <c r="G15"/>
  <c r="G17"/>
  <c r="G28"/>
  <c r="G33"/>
  <c r="G36"/>
  <c r="G40"/>
  <c r="G43"/>
  <c r="G46"/>
  <c r="D10"/>
  <c r="D37" l="1"/>
  <c r="D6"/>
  <c r="D11"/>
  <c r="D14"/>
  <c r="D13" s="1"/>
  <c r="F41"/>
  <c r="D47"/>
  <c r="D46" s="1"/>
  <c r="E46"/>
  <c r="G49"/>
  <c r="D41" l="1"/>
  <c r="G493" i="1" l="1"/>
  <c r="F493"/>
  <c r="G492"/>
  <c r="F492"/>
  <c r="G491"/>
  <c r="F491"/>
  <c r="G490"/>
  <c r="F490"/>
  <c r="G488"/>
  <c r="F488"/>
  <c r="G487"/>
  <c r="G486" s="1"/>
  <c r="F487"/>
  <c r="F486" s="1"/>
  <c r="G483"/>
  <c r="F483"/>
  <c r="G482"/>
  <c r="F482"/>
  <c r="G480"/>
  <c r="F480"/>
  <c r="G479"/>
  <c r="F479"/>
  <c r="G478"/>
  <c r="F478"/>
  <c r="G477"/>
  <c r="F477"/>
  <c r="G474"/>
  <c r="F474"/>
  <c r="G473"/>
  <c r="F473"/>
  <c r="G472"/>
  <c r="F472"/>
  <c r="G470"/>
  <c r="F470"/>
  <c r="G469"/>
  <c r="F469"/>
  <c r="G467"/>
  <c r="F467"/>
  <c r="G466"/>
  <c r="F466"/>
  <c r="G465"/>
  <c r="F465"/>
  <c r="G464"/>
  <c r="F464"/>
  <c r="G463"/>
  <c r="F463"/>
  <c r="G461"/>
  <c r="F461"/>
  <c r="G460"/>
  <c r="F460"/>
  <c r="G459"/>
  <c r="F459"/>
  <c r="G455"/>
  <c r="F455"/>
  <c r="G454"/>
  <c r="F454"/>
  <c r="G453"/>
  <c r="F453"/>
  <c r="G353"/>
  <c r="F353"/>
  <c r="G352"/>
  <c r="F352"/>
  <c r="G351"/>
  <c r="F351"/>
  <c r="G350"/>
  <c r="F350"/>
  <c r="G349"/>
  <c r="F349"/>
  <c r="G309"/>
  <c r="F309"/>
  <c r="G307"/>
  <c r="F307"/>
  <c r="G305"/>
  <c r="F305"/>
  <c r="G303"/>
  <c r="F303"/>
  <c r="G301"/>
  <c r="F301"/>
  <c r="G300"/>
  <c r="F300"/>
  <c r="G299"/>
  <c r="F299"/>
  <c r="G298"/>
  <c r="F298"/>
  <c r="G296"/>
  <c r="F296"/>
  <c r="G295"/>
  <c r="F295"/>
  <c r="G294"/>
  <c r="G293" s="1"/>
  <c r="F294"/>
  <c r="F293" s="1"/>
  <c r="G291"/>
  <c r="F291"/>
  <c r="G290"/>
  <c r="F290"/>
  <c r="G289"/>
  <c r="F289"/>
  <c r="G288"/>
  <c r="F288"/>
  <c r="G286"/>
  <c r="F286"/>
  <c r="G284"/>
  <c r="F284"/>
  <c r="G283"/>
  <c r="F283"/>
  <c r="G282"/>
  <c r="F282"/>
  <c r="G280"/>
  <c r="F280"/>
  <c r="G279"/>
  <c r="F279"/>
  <c r="G278"/>
  <c r="F278"/>
  <c r="G277"/>
  <c r="F277"/>
  <c r="G274"/>
  <c r="F274"/>
  <c r="G272"/>
  <c r="F272"/>
  <c r="G270"/>
  <c r="F270"/>
  <c r="G269"/>
  <c r="F269"/>
  <c r="G268"/>
  <c r="F268"/>
  <c r="G267"/>
  <c r="F267"/>
  <c r="G265"/>
  <c r="F265"/>
  <c r="G264"/>
  <c r="F264"/>
  <c r="G263"/>
  <c r="G262" s="1"/>
  <c r="G261" s="1"/>
  <c r="F263"/>
  <c r="F262" s="1"/>
  <c r="F261" s="1"/>
  <c r="G260"/>
  <c r="G234"/>
  <c r="F234"/>
  <c r="G233"/>
  <c r="F233"/>
  <c r="G232"/>
  <c r="F232"/>
  <c r="G230"/>
  <c r="F230"/>
  <c r="G229"/>
  <c r="F229"/>
  <c r="G228"/>
  <c r="F44" i="4" s="1"/>
  <c r="F228" i="1"/>
  <c r="E44" i="4" s="1"/>
  <c r="G227" i="1"/>
  <c r="F227"/>
  <c r="G181"/>
  <c r="F181"/>
  <c r="G180"/>
  <c r="F180"/>
  <c r="G179"/>
  <c r="F179"/>
  <c r="G177"/>
  <c r="G176" s="1"/>
  <c r="G175" s="1"/>
  <c r="F177"/>
  <c r="F176" s="1"/>
  <c r="F175" s="1"/>
  <c r="G173"/>
  <c r="F173"/>
  <c r="G171"/>
  <c r="G164" s="1"/>
  <c r="G163" s="1"/>
  <c r="G162" s="1"/>
  <c r="F171"/>
  <c r="F169"/>
  <c r="F167"/>
  <c r="F165"/>
  <c r="G160"/>
  <c r="F160"/>
  <c r="G159"/>
  <c r="F159"/>
  <c r="G157"/>
  <c r="F157"/>
  <c r="G156"/>
  <c r="F156"/>
  <c r="G155"/>
  <c r="F155"/>
  <c r="G154"/>
  <c r="F24" i="4" s="1"/>
  <c r="F154" i="1"/>
  <c r="E24" i="4" s="1"/>
  <c r="G151" i="1"/>
  <c r="F151"/>
  <c r="G149"/>
  <c r="F149"/>
  <c r="G147"/>
  <c r="F147"/>
  <c r="G145"/>
  <c r="F145"/>
  <c r="G143"/>
  <c r="F143"/>
  <c r="G141"/>
  <c r="F141"/>
  <c r="G140"/>
  <c r="F140"/>
  <c r="G138"/>
  <c r="F138"/>
  <c r="G136"/>
  <c r="G129" s="1"/>
  <c r="G128" s="1"/>
  <c r="F136"/>
  <c r="F134"/>
  <c r="F132"/>
  <c r="F130"/>
  <c r="G124"/>
  <c r="G123" s="1"/>
  <c r="F124"/>
  <c r="F123" s="1"/>
  <c r="G120"/>
  <c r="F120"/>
  <c r="G119"/>
  <c r="F119"/>
  <c r="G118"/>
  <c r="F118"/>
  <c r="G116"/>
  <c r="F116"/>
  <c r="G114"/>
  <c r="G112"/>
  <c r="F112"/>
  <c r="G110"/>
  <c r="F110"/>
  <c r="G108"/>
  <c r="F108"/>
  <c r="F104"/>
  <c r="G99"/>
  <c r="F99"/>
  <c r="G97"/>
  <c r="F97"/>
  <c r="G95"/>
  <c r="F95"/>
  <c r="G93"/>
  <c r="F93"/>
  <c r="G92"/>
  <c r="F92"/>
  <c r="G91"/>
  <c r="F91"/>
  <c r="G90"/>
  <c r="F20" i="4" s="1"/>
  <c r="F90" i="1"/>
  <c r="E20" i="4" s="1"/>
  <c r="G88" i="1"/>
  <c r="G85" s="1"/>
  <c r="G84" s="1"/>
  <c r="G83" s="1"/>
  <c r="F19" i="4" s="1"/>
  <c r="F88" i="1"/>
  <c r="F86"/>
  <c r="F192"/>
  <c r="F191" s="1"/>
  <c r="F185" s="1"/>
  <c r="G192"/>
  <c r="G191" s="1"/>
  <c r="G185" s="1"/>
  <c r="G73"/>
  <c r="F73"/>
  <c r="G71"/>
  <c r="F71"/>
  <c r="G70"/>
  <c r="F70"/>
  <c r="G500"/>
  <c r="F500"/>
  <c r="G499"/>
  <c r="F499"/>
  <c r="G498"/>
  <c r="F498"/>
  <c r="G497"/>
  <c r="F497"/>
  <c r="G496"/>
  <c r="F496"/>
  <c r="G449"/>
  <c r="F449"/>
  <c r="G448"/>
  <c r="G447" s="1"/>
  <c r="G446" s="1"/>
  <c r="F448"/>
  <c r="F447" s="1"/>
  <c r="F446" s="1"/>
  <c r="G441"/>
  <c r="F441"/>
  <c r="G435"/>
  <c r="F435"/>
  <c r="G434"/>
  <c r="F434"/>
  <c r="G430"/>
  <c r="F430"/>
  <c r="G429"/>
  <c r="F35" i="4" s="1"/>
  <c r="F429" i="1"/>
  <c r="E35" i="4" s="1"/>
  <c r="G422" i="1"/>
  <c r="F422"/>
  <c r="G421"/>
  <c r="F34" i="4" s="1"/>
  <c r="F33" s="1"/>
  <c r="F421" i="1"/>
  <c r="E34" i="4" s="1"/>
  <c r="G420" i="1"/>
  <c r="F420"/>
  <c r="G413"/>
  <c r="F413"/>
  <c r="G405"/>
  <c r="F405"/>
  <c r="G402"/>
  <c r="F402"/>
  <c r="G401"/>
  <c r="F401"/>
  <c r="G400"/>
  <c r="F400"/>
  <c r="G399"/>
  <c r="F399"/>
  <c r="G394"/>
  <c r="F394"/>
  <c r="G390"/>
  <c r="F390"/>
  <c r="G389"/>
  <c r="F389"/>
  <c r="G386"/>
  <c r="F386"/>
  <c r="G385"/>
  <c r="F385"/>
  <c r="G384"/>
  <c r="F384"/>
  <c r="G383"/>
  <c r="F32" i="4" s="1"/>
  <c r="F383" i="1"/>
  <c r="E32" i="4" s="1"/>
  <c r="G376" i="1"/>
  <c r="F376"/>
  <c r="G375"/>
  <c r="F375"/>
  <c r="F374" s="1"/>
  <c r="G374"/>
  <c r="G365"/>
  <c r="G364" s="1"/>
  <c r="G363" s="1"/>
  <c r="F30" i="4" s="1"/>
  <c r="F365" i="1"/>
  <c r="F364" s="1"/>
  <c r="F363" s="1"/>
  <c r="E30" i="4" s="1"/>
  <c r="G358" i="1"/>
  <c r="F358"/>
  <c r="F357" s="1"/>
  <c r="F356" s="1"/>
  <c r="E29" i="4" s="1"/>
  <c r="G357" i="1"/>
  <c r="G356" s="1"/>
  <c r="F29" i="4" s="1"/>
  <c r="G343" i="1"/>
  <c r="F343"/>
  <c r="G342"/>
  <c r="F342"/>
  <c r="G336"/>
  <c r="F336"/>
  <c r="G331"/>
  <c r="F331"/>
  <c r="G327"/>
  <c r="G326" s="1"/>
  <c r="F16" i="4" s="1"/>
  <c r="F15" s="1"/>
  <c r="G314" i="1"/>
  <c r="F314"/>
  <c r="G313"/>
  <c r="F313"/>
  <c r="G312"/>
  <c r="F312"/>
  <c r="G311"/>
  <c r="F311"/>
  <c r="G246"/>
  <c r="F246"/>
  <c r="G245"/>
  <c r="F245"/>
  <c r="G244"/>
  <c r="G243" s="1"/>
  <c r="G242" s="1"/>
  <c r="F244"/>
  <c r="F242" s="1"/>
  <c r="G218"/>
  <c r="F218"/>
  <c r="F217" s="1"/>
  <c r="G217"/>
  <c r="G203"/>
  <c r="F203"/>
  <c r="G202"/>
  <c r="F202"/>
  <c r="G80"/>
  <c r="F80"/>
  <c r="G64"/>
  <c r="F64"/>
  <c r="F59" s="1"/>
  <c r="G59"/>
  <c r="G48"/>
  <c r="F48"/>
  <c r="F43" s="1"/>
  <c r="F42" s="1"/>
  <c r="E8" i="4" s="1"/>
  <c r="G44" i="1"/>
  <c r="G20"/>
  <c r="F20"/>
  <c r="G13"/>
  <c r="G12" s="1"/>
  <c r="G43" l="1"/>
  <c r="G42" s="1"/>
  <c r="F8" i="4" s="1"/>
  <c r="D8" s="1"/>
  <c r="F9"/>
  <c r="E39"/>
  <c r="F476" i="1"/>
  <c r="G476"/>
  <c r="F445"/>
  <c r="F13"/>
  <c r="F12" s="1"/>
  <c r="F39" i="4"/>
  <c r="G445" i="1"/>
  <c r="G58"/>
  <c r="F12" i="4" s="1"/>
  <c r="D35"/>
  <c r="F25"/>
  <c r="F26"/>
  <c r="F45"/>
  <c r="F43" s="1"/>
  <c r="F327" i="1"/>
  <c r="F326" s="1"/>
  <c r="E16" i="4" s="1"/>
  <c r="G325" i="1"/>
  <c r="E45" i="4"/>
  <c r="E43" s="1"/>
  <c r="F27"/>
  <c r="G11" i="1"/>
  <c r="G10" s="1"/>
  <c r="F7" i="4"/>
  <c r="G197" i="1"/>
  <c r="F38" i="4"/>
  <c r="F36" s="1"/>
  <c r="F42"/>
  <c r="F40" s="1"/>
  <c r="G212" i="1"/>
  <c r="E9" i="4"/>
  <c r="D34"/>
  <c r="E33"/>
  <c r="F31"/>
  <c r="D24"/>
  <c r="F260" i="1"/>
  <c r="E18" i="4"/>
  <c r="F197" i="1"/>
  <c r="E38" i="4"/>
  <c r="E42"/>
  <c r="F212" i="1"/>
  <c r="D29" i="4"/>
  <c r="D44"/>
  <c r="F18"/>
  <c r="F58" i="1"/>
  <c r="E12" i="4" s="1"/>
  <c r="D30"/>
  <c r="E31"/>
  <c r="D20"/>
  <c r="E26"/>
  <c r="E27"/>
  <c r="G276" i="1"/>
  <c r="G259" s="1"/>
  <c r="F276"/>
  <c r="G122"/>
  <c r="F22" i="4" s="1"/>
  <c r="F85" i="1"/>
  <c r="F84" s="1"/>
  <c r="F83" s="1"/>
  <c r="E19" i="4" s="1"/>
  <c r="D19" s="1"/>
  <c r="G103" i="1"/>
  <c r="G102" s="1"/>
  <c r="G101" s="1"/>
  <c r="F21" i="4" s="1"/>
  <c r="F129" i="1"/>
  <c r="F128" s="1"/>
  <c r="F164"/>
  <c r="F163" s="1"/>
  <c r="F162" s="1"/>
  <c r="E25" i="4" s="1"/>
  <c r="F122" i="1"/>
  <c r="E22" i="4" s="1"/>
  <c r="G153" i="1"/>
  <c r="F103"/>
  <c r="F102" s="1"/>
  <c r="F101" s="1"/>
  <c r="E21" i="4" s="1"/>
  <c r="D21" s="1"/>
  <c r="G355" i="1"/>
  <c r="G348" s="1"/>
  <c r="F355"/>
  <c r="F348" s="1"/>
  <c r="D27" i="4" l="1"/>
  <c r="D9"/>
  <c r="F153" i="1"/>
  <c r="G37"/>
  <c r="D39" i="4"/>
  <c r="F11" i="1"/>
  <c r="F10" s="1"/>
  <c r="E7" i="4"/>
  <c r="E5" s="1"/>
  <c r="F37" i="1"/>
  <c r="G82"/>
  <c r="G36" s="1"/>
  <c r="F259"/>
  <c r="D45" i="4"/>
  <c r="D43" s="1"/>
  <c r="D26"/>
  <c r="D31"/>
  <c r="D32"/>
  <c r="D33"/>
  <c r="F23"/>
  <c r="F325" i="1"/>
  <c r="F319" s="1"/>
  <c r="E15" i="4"/>
  <c r="D16"/>
  <c r="D15" s="1"/>
  <c r="D25"/>
  <c r="D23" s="1"/>
  <c r="D12"/>
  <c r="F5"/>
  <c r="G319" i="1"/>
  <c r="F28" i="4"/>
  <c r="D22"/>
  <c r="E17"/>
  <c r="D42"/>
  <c r="D40" s="1"/>
  <c r="E40"/>
  <c r="E36"/>
  <c r="D38"/>
  <c r="D7"/>
  <c r="E23"/>
  <c r="F17"/>
  <c r="E28"/>
  <c r="D18"/>
  <c r="F82" i="1"/>
  <c r="F36" s="1"/>
  <c r="D36" i="4" l="1"/>
  <c r="G511" i="1"/>
  <c r="D28" i="4"/>
  <c r="D17"/>
  <c r="F49"/>
  <c r="F53" s="1"/>
  <c r="D5"/>
  <c r="E49"/>
  <c r="E53" s="1"/>
  <c r="F511" i="1"/>
  <c r="D49" i="4" l="1"/>
  <c r="D53" s="1"/>
</calcChain>
</file>

<file path=xl/sharedStrings.xml><?xml version="1.0" encoding="utf-8"?>
<sst xmlns="http://schemas.openxmlformats.org/spreadsheetml/2006/main" count="2043" uniqueCount="492">
  <si>
    <t xml:space="preserve">к решению Благовещенской  </t>
  </si>
  <si>
    <t>городской Думы</t>
  </si>
  <si>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</si>
  <si>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</si>
  <si>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</si>
  <si>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</si>
  <si>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</si>
  <si>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</si>
  <si>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</si>
  <si>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</si>
  <si>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</si>
  <si>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</si>
  <si>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</si>
  <si>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</si>
  <si>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00 0 0000</t>
  </si>
  <si>
    <t>Председатель представительного органа муниципального образования</t>
  </si>
  <si>
    <t>00 0 0002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</si>
  <si>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</si>
  <si>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</si>
  <si>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00 0 0003</t>
  </si>
  <si>
    <t>Депутаты  представительного органа муниципального образования</t>
  </si>
  <si>
    <t>00 0 0004</t>
  </si>
  <si>
    <t>Обеспечение деятельности Благовещенской городской Думы</t>
  </si>
  <si>
    <t>00 0 0005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</si>
  <si>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</si>
  <si>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</si>
  <si>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</si>
  <si>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00 0 0006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</si>
  <si>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</si>
  <si>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</si>
  <si>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</si>
  <si>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00 0 8011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</si>
  <si>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</si>
  <si>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</si>
  <si>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</si>
  <si>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</si>
  <si>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</si>
  <si>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</si>
  <si>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</si>
  <si>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00 0 8010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</si>
  <si>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</si>
  <si>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</si>
  <si>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</si>
  <si>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</si>
  <si>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</si>
  <si>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</si>
  <si>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00 0 0001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</si>
  <si>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</si>
  <si>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</si>
  <si>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</si>
  <si>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00 0 0007</t>
  </si>
  <si>
    <t>Расходы на выполнение государственных полномочий</t>
  </si>
  <si>
    <t xml:space="preserve">002 </t>
  </si>
  <si>
    <t>00 1 0000</t>
  </si>
  <si>
    <t>Организация и осуществление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</si>
  <si>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00 1 8736</t>
  </si>
  <si>
    <t>100</t>
  </si>
  <si>
    <t>200</t>
  </si>
  <si>
    <t>Выполнение государственных функций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</si>
  <si>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00 1 8843</t>
  </si>
  <si>
    <t>Организация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</si>
  <si>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00 1 8729</t>
  </si>
  <si>
    <t xml:space="preserve">Расходы на оплату органами местного самоуправления членских и целевых взносов </t>
  </si>
  <si>
    <t>00 0 6025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</si>
  <si>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</si>
  <si>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</si>
  <si>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00 0 1059</t>
  </si>
  <si>
    <t>Расходы  на оплату исполнительных документов</t>
  </si>
  <si>
    <t>00 0 7002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</si>
  <si>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</si>
  <si>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</si>
  <si>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</si>
  <si>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</si>
  <si>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</si>
  <si>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00 0 0008</t>
  </si>
  <si>
    <t>Мобилизационная подготовка</t>
  </si>
  <si>
    <t>00 0 0009</t>
  </si>
  <si>
    <t>Образование</t>
  </si>
  <si>
    <t>0700</t>
  </si>
  <si>
    <t>Молодежная политика  и оздоровление детей</t>
  </si>
  <si>
    <t>0707</t>
  </si>
  <si>
    <t>Муниципальная программа "Развитие потенциала молодежи города Благовещенска на 2015-2020 годы"</t>
  </si>
  <si>
    <t>07 0 0000</t>
  </si>
  <si>
    <t>Реализация мероприятий в области муниципальной молодежной политики</t>
  </si>
  <si>
    <t>07 0 1018</t>
  </si>
  <si>
    <t>07 0 1059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</si>
  <si>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</si>
  <si>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</si>
  <si>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</si>
  <si>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</si>
  <si>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00 0 8012</t>
  </si>
  <si>
    <t>Дополнительное материальное обеспечение ветеранов культуры, искусства и спорта</t>
  </si>
  <si>
    <t>00 0 8008</t>
  </si>
  <si>
    <t>Предоставление мер социальной поддержки гражданам, награжденным званием "Почётный гражданин города Благовещенска"</t>
  </si>
  <si>
    <t>00 0 8009</t>
  </si>
  <si>
    <t xml:space="preserve">Мероприятия  в области социальной политики </t>
  </si>
  <si>
    <t>00 0 8013</t>
  </si>
  <si>
    <t>Расходы на финансирование муниципального гранта</t>
  </si>
  <si>
    <t>00 0 8014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</si>
  <si>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</si>
  <si>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</si>
  <si>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</si>
  <si>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</si>
  <si>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</si>
  <si>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06 0 0000</t>
  </si>
  <si>
    <t>06 0 1059</t>
  </si>
  <si>
    <t>Массовый спорт</t>
  </si>
  <si>
    <t>1102</t>
  </si>
  <si>
    <t>Совершенствование материально-технической базы для занятий физической культурой и спортом в городе</t>
  </si>
  <si>
    <t>06 0 1012</t>
  </si>
  <si>
    <t>Развитие массовой физкультурно-оздоровительной и спортивной работы с населением</t>
  </si>
  <si>
    <t>06 0 1013</t>
  </si>
  <si>
    <t>Развитие и поддержка спорта высших достижений среди взрослых  спортсменов и детей</t>
  </si>
  <si>
    <t>06 0 1015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</si>
  <si>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</si>
  <si>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06 0 1016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</si>
  <si>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</si>
  <si>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</si>
  <si>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</si>
  <si>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</si>
  <si>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</si>
  <si>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00 0 7001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</si>
  <si>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</si>
  <si>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</si>
  <si>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</si>
  <si>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</si>
  <si>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</si>
  <si>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</si>
  <si>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</si>
  <si>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</si>
  <si>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00 0 2001</t>
  </si>
  <si>
    <t xml:space="preserve">Управление ЖКХ администрации города Благовещенска </t>
  </si>
  <si>
    <t>005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</si>
  <si>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</si>
  <si>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</si>
  <si>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</si>
  <si>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</si>
  <si>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03 5 0007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</si>
  <si>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</si>
  <si>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</si>
  <si>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</si>
  <si>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</si>
  <si>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</si>
  <si>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</si>
  <si>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</si>
  <si>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08 0 0000</t>
  </si>
  <si>
    <t>Подпрограмма "Профилактика нарушений общественного порядка, терроризма и экстремизма"</t>
  </si>
  <si>
    <t>08 1 0000</t>
  </si>
  <si>
    <t>Создание и модернизация  участков видеонаблюдения</t>
  </si>
  <si>
    <t>08 1 1034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</si>
  <si>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</si>
  <si>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08 2 0000</t>
  </si>
  <si>
    <t>Организационное обеспечение и проведение мероприятий по профилактической работе по вопросам безопасного поведения на воде</t>
  </si>
  <si>
    <t>08 2 1036</t>
  </si>
  <si>
    <t>Организационное обеспечение и проведение мероприятий по созданию спасательных постов</t>
  </si>
  <si>
    <t>08 2 1039</t>
  </si>
  <si>
    <t>Подпрограмма "Обеспечение первичных   мер  пожарной безопасности на территории города Благовещенска"</t>
  </si>
  <si>
    <t>08 3 0000</t>
  </si>
  <si>
    <t>Предупреждение лесных пожаров</t>
  </si>
  <si>
    <t>08 3 1042</t>
  </si>
  <si>
    <t>Пропаганда мероприятий по предупреждению пожаров</t>
  </si>
  <si>
    <t>08 3 1043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</si>
  <si>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</si>
  <si>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08 6 0000</t>
  </si>
  <si>
    <t>08 6 1059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</si>
  <si>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</si>
  <si>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</si>
  <si>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</si>
  <si>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</si>
  <si>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</si>
  <si>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04 0 000</t>
  </si>
  <si>
    <t>Подпрограмма "Развитие дошкольного, общего и дополнительного  образования детей"</t>
  </si>
  <si>
    <t>04 1 000</t>
  </si>
  <si>
    <t>04 1 1059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</si>
  <si>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</si>
  <si>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04 1 8751</t>
  </si>
  <si>
    <t>600</t>
  </si>
  <si>
    <t xml:space="preserve">Общее образование </t>
  </si>
  <si>
    <t>0702</t>
  </si>
  <si>
    <t xml:space="preserve">Капитальные вложения в объекты муниципальной собственности </t>
  </si>
  <si>
    <t>04 1 4001</t>
  </si>
  <si>
    <t>Капитальные вложения в объекты недвижимого имущества государственной (муниципальной) собственности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</si>
  <si>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</si>
  <si>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04 1 8726</t>
  </si>
  <si>
    <t>04 0 0000</t>
  </si>
  <si>
    <t>Подпрограмма  "Развитие системы защиты прав детей"</t>
  </si>
  <si>
    <t>04 2 0000</t>
  </si>
  <si>
    <t>Поведение  мероприятий  по организации отдыха детей в каникулярное время</t>
  </si>
  <si>
    <t>04 2 1004</t>
  </si>
  <si>
    <t>04 2 1059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</si>
  <si>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</si>
  <si>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04 2 8001</t>
  </si>
  <si>
    <t>Другие вопросы в области образования</t>
  </si>
  <si>
    <t>0709</t>
  </si>
  <si>
    <t>Организация и осуществление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</si>
  <si>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</si>
  <si>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</si>
  <si>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04 3 0007</t>
  </si>
  <si>
    <t>04 3 1059</t>
  </si>
  <si>
    <t>Охрана семьи и детства</t>
  </si>
  <si>
    <t>1004</t>
  </si>
  <si>
    <t>04 1 0000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</si>
  <si>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</si>
  <si>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04 1 8725</t>
  </si>
  <si>
    <r>
  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</t>
    </r>
    <r>
      <rPr>
        <sz val="11"/>
        <color theme="1"/>
        <rFont val="Times New Roman"/>
        <family val="1"/>
        <charset val="204"/>
      </rPr>
      <t xml:space="preserve"> в рамках п</t>
    </r>
    <r>
      <rPr>
        <sz val="11"/>
        <color rgb="FF000000"/>
        <rFont val="Times New Roman"/>
        <family val="1"/>
        <charset val="204"/>
      </rPr>
      <t>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  </r>
  </si>
  <si>
    <t>04 2 7007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</si>
  <si>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</si>
  <si>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04 2 8731</t>
  </si>
  <si>
    <r>
      <t>Единовременная денежная выплата при передаче ребенка на воспитание в семью</t>
    </r>
    <r>
      <rPr>
        <sz val="11"/>
        <color theme="1"/>
        <rFont val="Times New Roman"/>
        <family val="1"/>
        <charset val="204"/>
      </rPr>
      <t xml:space="preserve"> в рамках п</t>
    </r>
    <r>
      <rPr>
        <sz val="11"/>
        <color rgb="FF000000"/>
        <rFont val="Times New Roman"/>
        <family val="1"/>
        <charset val="204"/>
      </rPr>
      <t>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  </r>
  </si>
  <si>
    <t>04 2 1102</t>
  </si>
  <si>
    <t xml:space="preserve">Управление  культуры администрации города Благовещенска </t>
  </si>
  <si>
    <t>008</t>
  </si>
  <si>
    <t>Общее образование</t>
  </si>
  <si>
    <t>Муниципальная программа "Развитие и сохранение культуры в городе  Благовещенске на 2015-2020 годы"</t>
  </si>
  <si>
    <t>05 0 0000</t>
  </si>
  <si>
    <t>Подпрограмма " Дополнительное образование детей в сфере культуры"</t>
  </si>
  <si>
    <t>05 2 0000</t>
  </si>
  <si>
    <t>05 2 1059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</si>
  <si>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</si>
  <si>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</si>
  <si>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</si>
  <si>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</si>
  <si>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</si>
  <si>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05 3 0000</t>
  </si>
  <si>
    <t>05 3 1059</t>
  </si>
  <si>
    <t>Подпрограмма  "Народное творчество и культурно-досуговая деятельность"</t>
  </si>
  <si>
    <t>05 4 0000</t>
  </si>
  <si>
    <t>05 4 1059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</si>
  <si>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</si>
  <si>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</si>
  <si>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</si>
  <si>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05 1 0000</t>
  </si>
  <si>
    <t>Работы по сохранению объектов историко-культурного наследия</t>
  </si>
  <si>
    <t>05 1 1007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</si>
  <si>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</si>
  <si>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05 5 0000</t>
  </si>
  <si>
    <t>05 5 0007</t>
  </si>
  <si>
    <t>800</t>
  </si>
  <si>
    <t>05  5 1059</t>
  </si>
  <si>
    <t>Реализация мероприятий по развитию и сохранению культуры в городе Благовещенске</t>
  </si>
  <si>
    <t>05 5 8002</t>
  </si>
  <si>
    <t>Комитет по управлению имуществом муниципального образования города Благовещенска</t>
  </si>
  <si>
    <t>012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</si>
  <si>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</si>
  <si>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</si>
  <si>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</si>
  <si>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ВСЕГО:</t>
  </si>
  <si>
    <t>Муниципальная программа "Развитие информационного общества города Благовещенска на 2015-2020 годы"</t>
  </si>
  <si>
    <t>10 0 0000</t>
  </si>
  <si>
    <t>Обеспечение мероприятияй в сфере информационных технологий</t>
  </si>
  <si>
    <t>10 0 1030</t>
  </si>
  <si>
    <t>Расходы на обеспечение деятельности (оказание услуг, выполнение работ) муниципальных организаций (учреждений)</t>
  </si>
  <si>
    <t>10 0 1059</t>
  </si>
  <si>
    <t>Национальная экономика</t>
  </si>
  <si>
    <t>0400</t>
  </si>
  <si>
    <t>Водное хозяйство</t>
  </si>
  <si>
    <t>0406</t>
  </si>
  <si>
    <t>Подпрограмма "Охрана окружающей среды и обеспечение экологической безопасности населения города Благовещенска"</t>
  </si>
  <si>
    <t>08 4 0000</t>
  </si>
  <si>
    <t xml:space="preserve">Берегоукрепление и реконструкция набережной р. Амур, г. Благовещенск </t>
  </si>
  <si>
    <t>08 4 4002</t>
  </si>
  <si>
    <t>Берегоукрепление и реконструкция набережной р.Амур, г.Благовещенск от ул.Октябрьской до "ЗАО торговый порт Благовещенск", 2-я очередь (проектные работы)</t>
  </si>
  <si>
    <t>08 4 4023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</si>
  <si>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</si>
  <si>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</si>
  <si>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</si>
  <si>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02 0 0000</t>
  </si>
  <si>
    <t>Подпрограмма "Развитие пассажирского транспорта в городе Благовещенске"</t>
  </si>
  <si>
    <t>02 2 0000</t>
  </si>
  <si>
    <t>02 2 1059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</si>
  <si>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</si>
  <si>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02 2 6002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</si>
  <si>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автомобильным маршрутам регулярных перевозок в городском сообщении, включая садовые маршруты</t>
  </si>
  <si>
    <t>02 2 6003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</si>
  <si>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</si>
  <si>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02 2 6004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</si>
  <si>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</si>
  <si>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</si>
  <si>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</si>
  <si>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02 1 0000</t>
  </si>
  <si>
    <t>Магистральные улицы Северного планировочного района г.Благовещенска, Амурская область (ул.Муравьева-Амурского от ул.Белогорская до ул.Мостостроителей) (проектные работы)</t>
  </si>
  <si>
    <t>02 1 4024</t>
  </si>
  <si>
    <t>Магистральные улицы Северного планировочного района г.Благовещенска, Амурская область (ул.Мостостроителей от ул. 50 лет Октября до ул. Муравбева-Амурского) (проектные работы)</t>
  </si>
  <si>
    <t>02 1 4030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</si>
  <si>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(проектные работы)</t>
  </si>
  <si>
    <t>02 1 4005</t>
  </si>
  <si>
    <t>Строительство дорог в Северном планировочном районе 4 км.Новотроицкого шоссе с обеспечением инженерной инфраструктурой земельных участков, предоставляемых многодетным семьям (проектные работы)</t>
  </si>
  <si>
    <t>02 1 4006</t>
  </si>
  <si>
    <t>Капитальный ремонт ул.Лазо от ул.Ленина до ул.Горького (проектные работы)</t>
  </si>
  <si>
    <t>02 1 4025</t>
  </si>
  <si>
    <t>Подземный пещеходный переход по ул.Театральной в кварталах 212, 221 г.Благовещенска</t>
  </si>
  <si>
    <t>02 1 4031</t>
  </si>
  <si>
    <t>Ремонт улично-дорожной сети города Благовещенска</t>
  </si>
  <si>
    <t>02 1 6009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</si>
  <si>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</si>
  <si>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03 0 0000</t>
  </si>
  <si>
    <t>Подпрограмма "Благоустройство территории города Благовещенска"</t>
  </si>
  <si>
    <t>03 4 0000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</si>
  <si>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</si>
  <si>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03 4 6011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</si>
  <si>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</si>
  <si>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</si>
  <si>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годы""</t>
  </si>
  <si>
    <t>11 0 0000</t>
  </si>
  <si>
    <t>Обсепечение мероприятия по змемлеутсройству и землепользованию</t>
  </si>
  <si>
    <t>11 0 1024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</si>
  <si>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</si>
  <si>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</si>
  <si>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</si>
  <si>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09 1 0000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</si>
  <si>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</si>
  <si>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09 1 4014</t>
  </si>
  <si>
    <t>Строительство сетей водоснабжения туристко-развлекательной зоны "Золотая миля" (проектные работы)</t>
  </si>
  <si>
    <t>09 1 4015</t>
  </si>
  <si>
    <t>Строительство сетей водоотведения туристко-развлекательной зоны "Золотая миля" (проектные работы)</t>
  </si>
  <si>
    <t>09 1 4016</t>
  </si>
  <si>
    <t>Строительство сетей теплоснабжения туристко-развлекательной зоны "Золотая миля" (проектные работы)</t>
  </si>
  <si>
    <t>09 1 4017</t>
  </si>
  <si>
    <t>Инженерная инфраструктура Северо-Западного района города Благовещенска (в т.ч. проектные работы)</t>
  </si>
  <si>
    <t>09 1 4018</t>
  </si>
  <si>
    <t>Подпрограмма "Развитие малого и среднего предпринимательства"</t>
  </si>
  <si>
    <t>09 2 0000</t>
  </si>
  <si>
    <t>Развитие инфраструктуры поддержки малого и среднего предпринимательства</t>
  </si>
  <si>
    <t>09 2 1031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</si>
  <si>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</si>
  <si>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09 2 1032</t>
  </si>
  <si>
    <t>Гранты в форме субсидии начинающим предпринимателям</t>
  </si>
  <si>
    <t>09 2 8004</t>
  </si>
  <si>
    <t>Гранты в форме субсидий, направленных на возмещение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</t>
  </si>
  <si>
    <t>09 2 8005</t>
  </si>
  <si>
    <t>Гранты в форме субсидий субъектам малого и среднего предпринимательства на оплату участия в международных и межрегиональных выставочно-ярмарочных и конгрессных мероприятиях</t>
  </si>
  <si>
    <t>09 2 8006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</si>
  <si>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договора лизинга</t>
  </si>
  <si>
    <t>09 2 8015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</si>
  <si>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</si>
  <si>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</si>
  <si>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</si>
  <si>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</si>
  <si>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</si>
  <si>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</si>
  <si>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</si>
  <si>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03 1 6013</t>
  </si>
  <si>
    <t>Подпрограмма "Капитальный ремонт жилищного фонда города Благовещенска"</t>
  </si>
  <si>
    <t>03 3 0000</t>
  </si>
  <si>
    <t>Обеспечение мероприятия по капитальному ремонту общего имущества в многоквартирных домах</t>
  </si>
  <si>
    <t>03 3 1022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</si>
  <si>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</si>
  <si>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</si>
  <si>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</si>
  <si>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Очистные сооружения ливневой канализации в Северном планировочном районе (проектные работы)</t>
  </si>
  <si>
    <t>03 1 4012</t>
  </si>
  <si>
    <t>Реконструкция водозабора Северного жилого района г.Благовещенск, Амурская область (проектные работы)</t>
  </si>
  <si>
    <t>03 1 4026</t>
  </si>
  <si>
    <t>Реконструкция очистных сооружений Северного жилого района. Г.Благовещенск, Амурская область (в т.ч. проектные работы)</t>
  </si>
  <si>
    <t>03 1 4027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</si>
  <si>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подъема водозабора "Северный" до распределительной сети города ) (в т.ч. проектные работы)</t>
  </si>
  <si>
    <t>03 1 4028</t>
  </si>
  <si>
    <t>Реконструкция сетей ливневой канализации города Благовещенска (проектные работы)</t>
  </si>
  <si>
    <t>03 1 4029</t>
  </si>
  <si>
    <t xml:space="preserve">Благоустройство </t>
  </si>
  <si>
    <t>0503</t>
  </si>
  <si>
    <t>Субсидии юридическим лицам на возмещение затрат по содержанию санитарной службы и мест захоронения</t>
  </si>
  <si>
    <t>00 0 6026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</si>
  <si>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</si>
  <si>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11 0 1059</t>
  </si>
  <si>
    <t>Подпрограмма "Развитие дошкольного, общего и дополнительного образования детей"</t>
  </si>
  <si>
    <t>Детский сад на 340 мест в Северном планировочном районе (проектные работы)</t>
  </si>
  <si>
    <t>04 1 4013</t>
  </si>
  <si>
    <t>Средства массовой  информации</t>
  </si>
  <si>
    <t>1200</t>
  </si>
  <si>
    <t>Телевидение и радиовещание</t>
  </si>
  <si>
    <t>1201</t>
  </si>
  <si>
    <t>Муницыпальная программа "Развитие информационного общества города Благовещенска на 2015-2020 годы"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</si>
  <si>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</si>
  <si>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</si>
  <si>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</si>
  <si>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10 0 6022</t>
  </si>
  <si>
    <t>Сельское хозяйство и рыболовство</t>
  </si>
  <si>
    <t>0405</t>
  </si>
  <si>
    <t>Расходы на осуществление отдельных государственных полномочий по регулированию численности безнадзорных животных</t>
  </si>
  <si>
    <t>00 1 6970</t>
  </si>
  <si>
    <t>Расходы на 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</si>
  <si>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</si>
  <si>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02 1 6007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</si>
  <si>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</si>
  <si>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02 1 6008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</si>
  <si>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</si>
  <si>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02 1 6010</t>
  </si>
  <si>
    <t>Муниципальная программа "Обеспечение доступным и комфортным жильём населения города Благовещенска на 2015-2020 годы"</t>
  </si>
  <si>
    <t>01 0 0000</t>
  </si>
  <si>
    <t>Подпрограмма "Переселение граждан из аварийного жилищного фонда на территории города благовещенска"</t>
  </si>
  <si>
    <t>01 1 0000</t>
  </si>
  <si>
    <t>Обеспечение мероприятий по переселению граждан из аварийного жилищного фонда</t>
  </si>
  <si>
    <t>01 1 1049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</si>
  <si>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</si>
  <si>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</si>
  <si>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03 1 6012</t>
  </si>
  <si>
    <t>Расходы на организацию проведения конкурсов по отбору управляющих организаций</t>
  </si>
  <si>
    <t>03 1 6014</t>
  </si>
  <si>
    <t>Субсидии юридическим лицам, предоставляющим населению услуги в отделениях бань</t>
  </si>
  <si>
    <t>03 1 6015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</si>
  <si>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</t>
  </si>
  <si>
    <t>00 1 8712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</si>
  <si>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</si>
  <si>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Оплата услуг по поставке электроэнергии на  уличное  освещение</t>
  </si>
  <si>
    <t>03 4 6017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</si>
  <si>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</si>
  <si>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</si>
  <si>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03 4 6019</t>
  </si>
  <si>
    <t>Субсидии юридическим лицам на возмещение затрат, связанных с выполнением работ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</si>
  <si>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03 4 6020</t>
  </si>
  <si>
    <t xml:space="preserve">Прочие мероприятия по  благоустройству  городского округа </t>
  </si>
  <si>
    <t>03.4.6021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</si>
  <si>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</si>
  <si>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09 2 8003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</si>
  <si>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</si>
  <si>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01 4 0000</t>
  </si>
  <si>
    <t>01 4 1059</t>
  </si>
  <si>
    <t>Подпрограмма "Энергосбережение и повышение энергетической эффективности в городе Благовещенске"</t>
  </si>
  <si>
    <t>03 2 0000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</si>
  <si>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</si>
  <si>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03 2 6023</t>
  </si>
  <si>
    <t>Подпрограмма "Переселение граждан из аварийного жилищного фонда на территории города Благовещенска"</t>
  </si>
  <si>
    <t>Подпрограмма "Обеспечение реализаци муниципальной программы "Обеспечение доступным и комфортным жильём населения города Благовещенска на 2015-2020 годы"</t>
  </si>
  <si>
    <t>Содержание муниципального жилья</t>
  </si>
  <si>
    <t>01 4 6001</t>
  </si>
  <si>
    <t>Обеспечение мероприятий по капитальному ремонту общего имущества в многоквартирных домах</t>
  </si>
  <si>
    <t>Подпрограмма "Улучшение жилищных условий работников муниципальных организаций  города Благовещенска"</t>
  </si>
  <si>
    <t>01 2 0000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</si>
  <si>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</si>
  <si>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01 2 8007</t>
  </si>
  <si>
    <t>Подпрограмма "Обеспечение жильём молодых семей"</t>
  </si>
  <si>
    <t>01 3 0000</t>
  </si>
  <si>
    <t>Предоставление молодым семьям социальных выплат на приобретение (строительство) жилья</t>
  </si>
  <si>
    <t>01 3 8008</t>
  </si>
  <si>
    <t>Субсидии гражданам на приобретение жилья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</si>
  <si>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«Обеспечение жилыми помещениями детей–сирот и детей, оставшихся без попечения родителей, а также лиц из числа детей-сирот и детей, оставшихся без попечения родителей» государственной программы «Обеспечение доступным и качественным жильем населения Амурской области на 2014 – 2020 годы»</t>
  </si>
  <si>
    <t>00 1 8732</t>
  </si>
  <si>
    <t>07 7 8732</t>
  </si>
  <si>
    <t>400</t>
  </si>
  <si>
    <t>Условно утверждаемые расходы</t>
  </si>
  <si>
    <t>Распределение бюджетных ассигнований по разделам и подразделам классификации расходов городского  бюджета  на 2014 год</t>
  </si>
  <si>
    <t>РЗ</t>
  </si>
  <si>
    <t>ПР</t>
  </si>
  <si>
    <t>в том числе:</t>
  </si>
  <si>
    <t xml:space="preserve">Остатки безвозмездных перечислений 2013 г 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</si>
  <si>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</si>
  <si>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</si>
  <si>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</si>
  <si>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</si>
  <si>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</si>
  <si>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</si>
  <si>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</si>
  <si>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</si>
  <si>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06</t>
  </si>
  <si>
    <t>Обеспечение проведения выборов и референдумов</t>
  </si>
  <si>
    <t>07</t>
  </si>
  <si>
    <t>11</t>
  </si>
  <si>
    <t>13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</si>
  <si>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</si>
  <si>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</si>
  <si>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</si>
  <si>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</si>
  <si>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</si>
  <si>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05</t>
  </si>
  <si>
    <t>08</t>
  </si>
  <si>
    <t>12</t>
  </si>
  <si>
    <t>ЖИЛИЩНО-КОММУНАЛЬНОЕ  ХОЗЯЙСТВО</t>
  </si>
  <si>
    <t xml:space="preserve">Жилищное хозяйство </t>
  </si>
  <si>
    <t>Благоустройство</t>
  </si>
  <si>
    <t>ОБРАЗОВАНИЕ</t>
  </si>
  <si>
    <t xml:space="preserve">Дошкольное образование </t>
  </si>
  <si>
    <t>Молодёжная политика и оздоровление детей</t>
  </si>
  <si>
    <t xml:space="preserve">КУЛЬТУРА ,  КИНЕМАТОГРАФИЯ         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</si>
  <si>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</si>
  <si>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</si>
  <si>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</si>
  <si>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</si>
  <si>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Охрана семьи  и детства</t>
  </si>
  <si>
    <t>ФИЗИЧЕСКАЯ  КУЛЬТУРА И СПОРТ</t>
  </si>
  <si>
    <t>СРЕДСТВА МАССОВОЙ ИНФОРМАЦИИ</t>
  </si>
  <si>
    <t>ОБСЛУЖИВАНИЕ ГОСУДАРСТВЕННОГО  И МУНИЦИПАЛЬНОГО ДОЛГА</t>
  </si>
  <si>
    <t xml:space="preserve">ИТОГО   РАСХОДОВ </t>
  </si>
  <si>
    <t xml:space="preserve">План </t>
  </si>
  <si>
    <t>Приложение № 11</t>
  </si>
  <si>
    <t>Ведомственная структура расходов городского бюджета на плановый пероид 2016 и 2017 годов</t>
  </si>
  <si>
    <t>03 4 6018</t>
  </si>
  <si>
    <t>04 3 0000</t>
  </si>
  <si>
    <t>Обеспечение мероприятий по градостроительной деятельности</t>
  </si>
  <si>
    <t>11 0 1050</t>
  </si>
  <si>
    <t>03   5 0000</t>
  </si>
  <si>
    <t>от 27.11.2014 № 4/41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</si>
</sst>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 Cyr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indexed="8"/>
      <name val="Arial Cyr"/>
      <charset val="204"/>
    </font>
    <font>
      <sz val="11"/>
      <color indexed="8"/>
      <name val="Times New Roman"/>
      <family val="1"/>
    </font>
    <font>
      <sz val="7"/>
      <color indexed="8"/>
      <name val="Arial Cyr"/>
      <charset val="204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Arial Cyr"/>
      <charset val="204"/>
    </font>
    <font>
      <b/>
      <sz val="10"/>
      <color indexed="8"/>
      <name val="Arial Cyr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11" fillId="0" borderId="0"/>
    <xf numFmtId="0" fontId="2" fillId="0" borderId="0"/>
  </cellStyleXfs>
  <cellXfs count="141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2" applyFont="1" applyFill="1" applyAlignment="1">
      <alignment horizontal="center"/>
    </xf>
    <xf numFmtId="164" fontId="3" fillId="0" borderId="0" xfId="2" applyNumberFormat="1" applyFont="1" applyFill="1"/>
    <xf numFmtId="0" fontId="3" fillId="0" borderId="0" xfId="0" applyFont="1"/>
    <xf numFmtId="49" fontId="3" fillId="0" borderId="0" xfId="1" applyNumberFormat="1" applyFont="1" applyFill="1" applyBorder="1" applyAlignment="1">
      <alignment horizontal="center"/>
    </xf>
    <xf numFmtId="0" fontId="3" fillId="0" borderId="0" xfId="1" applyFont="1" applyFill="1" applyAlignment="1"/>
    <xf numFmtId="0" fontId="4" fillId="0" borderId="0" xfId="2" applyFont="1" applyFill="1" applyAlignment="1">
      <alignment horizontal="left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0" xfId="2" applyFont="1" applyFill="1"/>
    <xf numFmtId="0" fontId="7" fillId="0" borderId="1" xfId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center" wrapText="1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Border="1" applyAlignment="1">
      <alignment horizontal="center"/>
    </xf>
    <xf numFmtId="164" fontId="8" fillId="0" borderId="0" xfId="2" applyNumberFormat="1" applyFont="1" applyFill="1"/>
    <xf numFmtId="164" fontId="8" fillId="0" borderId="0" xfId="0" applyNumberFormat="1" applyFont="1"/>
    <xf numFmtId="164" fontId="3" fillId="0" borderId="0" xfId="0" applyNumberFormat="1" applyFont="1"/>
    <xf numFmtId="0" fontId="3" fillId="0" borderId="0" xfId="1" applyFont="1" applyFill="1" applyAlignment="1">
      <alignment horizontal="left" wrapText="1"/>
    </xf>
    <xf numFmtId="1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vertical="top" wrapText="1"/>
    </xf>
    <xf numFmtId="164" fontId="3" fillId="0" borderId="0" xfId="0" applyNumberFormat="1" applyFont="1" applyFill="1"/>
    <xf numFmtId="0" fontId="0" fillId="0" borderId="0" xfId="0" applyFill="1"/>
    <xf numFmtId="49" fontId="10" fillId="0" borderId="0" xfId="1" applyNumberFormat="1" applyFont="1" applyFill="1" applyAlignment="1">
      <alignment horizontal="center"/>
    </xf>
    <xf numFmtId="49" fontId="3" fillId="0" borderId="0" xfId="3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wrapText="1"/>
    </xf>
    <xf numFmtId="0" fontId="8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center"/>
    </xf>
    <xf numFmtId="49" fontId="9" fillId="0" borderId="0" xfId="0" applyNumberFormat="1" applyFont="1"/>
    <xf numFmtId="0" fontId="3" fillId="0" borderId="0" xfId="1" applyFont="1" applyFill="1" applyBorder="1" applyAlignment="1">
      <alignment horizontal="center"/>
    </xf>
    <xf numFmtId="0" fontId="3" fillId="0" borderId="0" xfId="4" applyFont="1" applyFill="1" applyAlignment="1">
      <alignment wrapText="1"/>
    </xf>
    <xf numFmtId="164" fontId="3" fillId="0" borderId="0" xfId="2" applyNumberFormat="1" applyFont="1" applyFill="1" applyAlignment="1">
      <alignment horizontal="right"/>
    </xf>
    <xf numFmtId="0" fontId="9" fillId="0" borderId="0" xfId="0" applyFont="1"/>
    <xf numFmtId="4" fontId="3" fillId="0" borderId="0" xfId="2" applyNumberFormat="1" applyFont="1" applyFill="1" applyAlignment="1">
      <alignment horizontal="right"/>
    </xf>
    <xf numFmtId="0" fontId="4" fillId="0" borderId="0" xfId="0" applyFont="1"/>
    <xf numFmtId="1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right"/>
    </xf>
    <xf numFmtId="49" fontId="8" fillId="0" borderId="0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/>
    <xf numFmtId="49" fontId="7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/>
    <xf numFmtId="49" fontId="6" fillId="0" borderId="0" xfId="0" applyNumberFormat="1" applyFont="1" applyFill="1" applyAlignment="1"/>
    <xf numFmtId="49" fontId="6" fillId="0" borderId="0" xfId="0" applyNumberFormat="1" applyFont="1" applyFill="1" applyAlignment="1">
      <alignment wrapText="1"/>
    </xf>
    <xf numFmtId="0" fontId="14" fillId="0" borderId="0" xfId="0" applyFont="1" applyFill="1" applyAlignment="1">
      <alignment horizontal="right"/>
    </xf>
    <xf numFmtId="49" fontId="3" fillId="0" borderId="0" xfId="0" applyNumberFormat="1" applyFont="1" applyFill="1" applyBorder="1" applyAlignment="1">
      <alignment horizontal="right"/>
    </xf>
    <xf numFmtId="1" fontId="13" fillId="0" borderId="3" xfId="0" applyNumberFormat="1" applyFont="1" applyFill="1" applyBorder="1" applyAlignment="1">
      <alignment horizontal="left" wrapText="1"/>
    </xf>
    <xf numFmtId="0" fontId="15" fillId="0" borderId="0" xfId="4" applyFont="1" applyAlignment="1">
      <alignment vertical="top"/>
    </xf>
    <xf numFmtId="0" fontId="8" fillId="0" borderId="0" xfId="4" applyFont="1" applyFill="1" applyAlignment="1">
      <alignment horizontal="center" wrapText="1"/>
    </xf>
    <xf numFmtId="0" fontId="8" fillId="0" borderId="0" xfId="4" applyFont="1" applyFill="1" applyAlignment="1">
      <alignment horizontal="center"/>
    </xf>
    <xf numFmtId="164" fontId="15" fillId="0" borderId="0" xfId="4" applyNumberFormat="1" applyFont="1" applyAlignment="1">
      <alignment vertical="top"/>
    </xf>
    <xf numFmtId="164" fontId="15" fillId="0" borderId="0" xfId="4" applyNumberFormat="1" applyFont="1" applyAlignment="1">
      <alignment horizontal="center" vertical="top"/>
    </xf>
    <xf numFmtId="0" fontId="18" fillId="0" borderId="3" xfId="4" applyFont="1" applyBorder="1" applyAlignment="1">
      <alignment vertical="top" wrapText="1"/>
    </xf>
    <xf numFmtId="49" fontId="18" fillId="0" borderId="3" xfId="4" applyNumberFormat="1" applyFont="1" applyBorder="1" applyAlignment="1">
      <alignment horizontal="center" vertical="top" wrapText="1"/>
    </xf>
    <xf numFmtId="164" fontId="19" fillId="0" borderId="3" xfId="4" applyNumberFormat="1" applyFont="1" applyBorder="1" applyAlignment="1">
      <alignment horizontal="center" vertical="top" wrapText="1"/>
    </xf>
    <xf numFmtId="164" fontId="19" fillId="0" borderId="9" xfId="4" applyNumberFormat="1" applyFont="1" applyBorder="1" applyAlignment="1">
      <alignment horizontal="center" vertical="top" wrapText="1"/>
    </xf>
    <xf numFmtId="164" fontId="19" fillId="0" borderId="4" xfId="4" applyNumberFormat="1" applyFont="1" applyBorder="1" applyAlignment="1">
      <alignment horizontal="center" vertical="top" wrapText="1"/>
    </xf>
    <xf numFmtId="0" fontId="16" fillId="0" borderId="3" xfId="4" applyFont="1" applyBorder="1" applyAlignment="1">
      <alignment vertical="top" wrapText="1"/>
    </xf>
    <xf numFmtId="49" fontId="16" fillId="0" borderId="3" xfId="4" applyNumberFormat="1" applyFont="1" applyBorder="1" applyAlignment="1">
      <alignment horizontal="center" vertical="top" wrapText="1"/>
    </xf>
    <xf numFmtId="164" fontId="20" fillId="0" borderId="3" xfId="4" applyNumberFormat="1" applyFont="1" applyBorder="1" applyAlignment="1">
      <alignment horizontal="center" vertical="top"/>
    </xf>
    <xf numFmtId="49" fontId="21" fillId="0" borderId="3" xfId="4" applyNumberFormat="1" applyFont="1" applyBorder="1" applyAlignment="1">
      <alignment horizontal="center" vertical="top" wrapText="1"/>
    </xf>
    <xf numFmtId="164" fontId="19" fillId="0" borderId="3" xfId="4" applyNumberFormat="1" applyFont="1" applyBorder="1" applyAlignment="1">
      <alignment horizontal="center" vertical="top"/>
    </xf>
    <xf numFmtId="164" fontId="19" fillId="0" borderId="9" xfId="4" applyNumberFormat="1" applyFont="1" applyBorder="1" applyAlignment="1">
      <alignment horizontal="center" vertical="top"/>
    </xf>
    <xf numFmtId="164" fontId="15" fillId="0" borderId="3" xfId="4" applyNumberFormat="1" applyFont="1" applyBorder="1" applyAlignment="1">
      <alignment horizontal="center" vertical="top"/>
    </xf>
    <xf numFmtId="0" fontId="22" fillId="0" borderId="3" xfId="4" applyFont="1" applyBorder="1" applyAlignment="1">
      <alignment vertical="center" wrapText="1"/>
    </xf>
    <xf numFmtId="164" fontId="20" fillId="0" borderId="3" xfId="4" applyNumberFormat="1" applyFont="1" applyBorder="1" applyAlignment="1">
      <alignment horizontal="center" vertical="top" wrapText="1"/>
    </xf>
    <xf numFmtId="0" fontId="16" fillId="0" borderId="3" xfId="4" applyFont="1" applyFill="1" applyBorder="1" applyAlignment="1">
      <alignment vertical="top" wrapText="1"/>
    </xf>
    <xf numFmtId="0" fontId="23" fillId="0" borderId="0" xfId="4" applyFont="1" applyAlignment="1">
      <alignment vertical="top"/>
    </xf>
    <xf numFmtId="49" fontId="18" fillId="0" borderId="10" xfId="4" applyNumberFormat="1" applyFont="1" applyBorder="1" applyAlignment="1">
      <alignment horizontal="center" vertical="top" wrapText="1"/>
    </xf>
    <xf numFmtId="0" fontId="24" fillId="0" borderId="0" xfId="4" applyFont="1" applyAlignment="1">
      <alignment vertical="top"/>
    </xf>
    <xf numFmtId="0" fontId="21" fillId="0" borderId="3" xfId="4" applyFont="1" applyBorder="1" applyAlignment="1">
      <alignment vertical="top" wrapText="1"/>
    </xf>
    <xf numFmtId="0" fontId="22" fillId="0" borderId="3" xfId="4" applyFont="1" applyBorder="1" applyAlignment="1">
      <alignment vertical="top" wrapText="1"/>
    </xf>
    <xf numFmtId="49" fontId="22" fillId="0" borderId="3" xfId="4" applyNumberFormat="1" applyFont="1" applyBorder="1" applyAlignment="1">
      <alignment horizontal="center" vertical="top" wrapText="1"/>
    </xf>
    <xf numFmtId="0" fontId="18" fillId="0" borderId="2" xfId="4" applyFont="1" applyBorder="1" applyAlignment="1">
      <alignment vertical="top" wrapText="1"/>
    </xf>
    <xf numFmtId="49" fontId="18" fillId="0" borderId="2" xfId="4" applyNumberFormat="1" applyFont="1" applyBorder="1" applyAlignment="1">
      <alignment horizontal="center" vertical="center" wrapText="1"/>
    </xf>
    <xf numFmtId="164" fontId="19" fillId="0" borderId="2" xfId="4" applyNumberFormat="1" applyFont="1" applyBorder="1" applyAlignment="1">
      <alignment horizontal="center" vertical="center" wrapText="1"/>
    </xf>
    <xf numFmtId="164" fontId="19" fillId="0" borderId="5" xfId="4" applyNumberFormat="1" applyFont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0" fontId="18" fillId="0" borderId="0" xfId="4" applyFont="1" applyBorder="1" applyAlignment="1">
      <alignment vertical="top" wrapText="1"/>
    </xf>
    <xf numFmtId="49" fontId="18" fillId="0" borderId="0" xfId="4" applyNumberFormat="1" applyFont="1" applyBorder="1" applyAlignment="1">
      <alignment horizontal="center" vertical="top" wrapText="1"/>
    </xf>
    <xf numFmtId="164" fontId="19" fillId="0" borderId="0" xfId="4" applyNumberFormat="1" applyFont="1" applyBorder="1" applyAlignment="1">
      <alignment horizontal="center" vertical="top" wrapText="1"/>
    </xf>
    <xf numFmtId="0" fontId="16" fillId="0" borderId="0" xfId="4" applyFont="1" applyAlignment="1">
      <alignment vertical="top" wrapText="1"/>
    </xf>
    <xf numFmtId="49" fontId="16" fillId="0" borderId="0" xfId="4" applyNumberFormat="1" applyFont="1" applyAlignment="1">
      <alignment horizontal="center" vertical="top" wrapText="1"/>
    </xf>
    <xf numFmtId="164" fontId="20" fillId="0" borderId="0" xfId="4" applyNumberFormat="1" applyFont="1" applyAlignment="1">
      <alignment horizontal="center" vertical="top"/>
    </xf>
    <xf numFmtId="164" fontId="20" fillId="0" borderId="9" xfId="4" applyNumberFormat="1" applyFont="1" applyBorder="1" applyAlignment="1">
      <alignment horizontal="center" vertical="top" wrapText="1"/>
    </xf>
    <xf numFmtId="3" fontId="17" fillId="0" borderId="2" xfId="4" applyNumberFormat="1" applyFont="1" applyBorder="1" applyAlignment="1">
      <alignment horizontal="center" vertical="center" wrapText="1"/>
    </xf>
    <xf numFmtId="0" fontId="21" fillId="0" borderId="3" xfId="4" applyFont="1" applyBorder="1" applyAlignment="1">
      <alignment vertical="center" wrapText="1"/>
    </xf>
    <xf numFmtId="3" fontId="17" fillId="0" borderId="5" xfId="4" applyNumberFormat="1" applyFont="1" applyBorder="1" applyAlignment="1">
      <alignment horizontal="center" vertical="center" wrapText="1"/>
    </xf>
    <xf numFmtId="164" fontId="20" fillId="0" borderId="9" xfId="4" applyNumberFormat="1" applyFont="1" applyBorder="1" applyAlignment="1">
      <alignment horizontal="center" vertical="top"/>
    </xf>
    <xf numFmtId="164" fontId="17" fillId="0" borderId="7" xfId="4" applyNumberFormat="1" applyFont="1" applyBorder="1" applyAlignment="1">
      <alignment horizontal="center" vertical="center" wrapText="1"/>
    </xf>
    <xf numFmtId="164" fontId="19" fillId="0" borderId="11" xfId="4" applyNumberFormat="1" applyFont="1" applyBorder="1" applyAlignment="1">
      <alignment horizontal="center" vertical="top" wrapText="1"/>
    </xf>
    <xf numFmtId="164" fontId="20" fillId="0" borderId="10" xfId="4" applyNumberFormat="1" applyFont="1" applyBorder="1" applyAlignment="1">
      <alignment horizontal="center" vertical="top"/>
    </xf>
    <xf numFmtId="164" fontId="19" fillId="0" borderId="10" xfId="4" applyNumberFormat="1" applyFont="1" applyBorder="1" applyAlignment="1">
      <alignment horizontal="center" vertical="top"/>
    </xf>
    <xf numFmtId="164" fontId="15" fillId="0" borderId="10" xfId="4" applyNumberFormat="1" applyFont="1" applyBorder="1" applyAlignment="1">
      <alignment horizontal="center" vertical="top"/>
    </xf>
    <xf numFmtId="164" fontId="19" fillId="0" borderId="10" xfId="4" applyNumberFormat="1" applyFont="1" applyBorder="1" applyAlignment="1">
      <alignment horizontal="center" vertical="top" wrapText="1"/>
    </xf>
    <xf numFmtId="164" fontId="20" fillId="0" borderId="10" xfId="4" applyNumberFormat="1" applyFont="1" applyBorder="1" applyAlignment="1">
      <alignment horizontal="center" vertical="top" wrapText="1"/>
    </xf>
    <xf numFmtId="164" fontId="23" fillId="0" borderId="10" xfId="4" applyNumberFormat="1" applyFont="1" applyBorder="1" applyAlignment="1">
      <alignment horizontal="center" vertical="top"/>
    </xf>
    <xf numFmtId="164" fontId="22" fillId="0" borderId="10" xfId="4" applyNumberFormat="1" applyFont="1" applyFill="1" applyBorder="1" applyAlignment="1">
      <alignment vertical="center" wrapText="1"/>
    </xf>
    <xf numFmtId="164" fontId="24" fillId="0" borderId="10" xfId="4" applyNumberFormat="1" applyFont="1" applyBorder="1" applyAlignment="1">
      <alignment horizontal="center" vertical="top"/>
    </xf>
    <xf numFmtId="164" fontId="15" fillId="0" borderId="10" xfId="4" applyNumberFormat="1" applyFont="1" applyBorder="1" applyAlignment="1">
      <alignment horizontal="center" vertical="center"/>
    </xf>
    <xf numFmtId="164" fontId="15" fillId="0" borderId="8" xfId="4" applyNumberFormat="1" applyFont="1" applyBorder="1" applyAlignment="1">
      <alignment horizontal="center" vertical="top"/>
    </xf>
    <xf numFmtId="1" fontId="13" fillId="0" borderId="9" xfId="0" applyNumberFormat="1" applyFont="1" applyFill="1" applyBorder="1" applyAlignment="1">
      <alignment horizontal="left" wrapText="1"/>
    </xf>
    <xf numFmtId="49" fontId="3" fillId="0" borderId="0" xfId="0" applyNumberFormat="1" applyFont="1" applyAlignment="1">
      <alignment horizontal="center"/>
    </xf>
    <xf numFmtId="164" fontId="3" fillId="0" borderId="0" xfId="1" applyNumberFormat="1" applyFont="1" applyFill="1" applyAlignment="1">
      <alignment horizontal="right"/>
    </xf>
    <xf numFmtId="0" fontId="4" fillId="0" borderId="0" xfId="2" applyFont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justify"/>
    </xf>
    <xf numFmtId="0" fontId="12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164" fontId="3" fillId="0" borderId="0" xfId="0" applyNumberFormat="1" applyFont="1" applyAlignment="1">
      <alignment horizontal="right"/>
    </xf>
    <xf numFmtId="0" fontId="5" fillId="0" borderId="0" xfId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8" fillId="0" borderId="0" xfId="4" applyFont="1" applyFill="1" applyAlignment="1">
      <alignment horizontal="center" wrapText="1"/>
    </xf>
    <xf numFmtId="0" fontId="15" fillId="0" borderId="5" xfId="4" applyFont="1" applyBorder="1" applyAlignment="1">
      <alignment horizontal="center" vertical="top"/>
    </xf>
    <xf numFmtId="0" fontId="15" fillId="0" borderId="6" xfId="4" applyFont="1" applyBorder="1" applyAlignment="1">
      <alignment horizontal="center" vertical="top"/>
    </xf>
    <xf numFmtId="0" fontId="15" fillId="0" borderId="7" xfId="4" applyFont="1" applyBorder="1" applyAlignment="1">
      <alignment horizontal="center" vertical="top"/>
    </xf>
    <xf numFmtId="164" fontId="15" fillId="0" borderId="4" xfId="4" applyNumberFormat="1" applyFont="1" applyBorder="1" applyAlignment="1">
      <alignment horizontal="center" vertical="center" wrapText="1"/>
    </xf>
    <xf numFmtId="164" fontId="15" fillId="0" borderId="8" xfId="4" applyNumberFormat="1" applyFont="1" applyBorder="1" applyAlignment="1">
      <alignment horizontal="center" vertical="center" wrapText="1"/>
    </xf>
    <xf numFmtId="49" fontId="16" fillId="0" borderId="4" xfId="4" applyNumberFormat="1" applyFont="1" applyBorder="1" applyAlignment="1">
      <alignment horizontal="center" vertical="center" wrapText="1"/>
    </xf>
    <xf numFmtId="49" fontId="16" fillId="0" borderId="8" xfId="4" applyNumberFormat="1" applyFont="1" applyBorder="1" applyAlignment="1">
      <alignment horizontal="center" vertical="center" wrapText="1"/>
    </xf>
    <xf numFmtId="0" fontId="16" fillId="0" borderId="4" xfId="4" applyFont="1" applyBorder="1" applyAlignment="1">
      <alignment horizontal="center" vertical="top" wrapText="1"/>
    </xf>
    <xf numFmtId="0" fontId="16" fillId="0" borderId="8" xfId="4" applyFont="1" applyBorder="1" applyAlignment="1">
      <alignment horizontal="center" vertical="top" wrapText="1"/>
    </xf>
    <xf numFmtId="0" fontId="3" fillId="0" borderId="0" xfId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17"/>
  <sheetViews>
    <sheetView tabSelected="1" zoomScale="75" zoomScaleNormal="75" workbookViewId="0">
      <selection activeCell="G4" sqref="G4"/>
    </sheetView>
  </sheetViews>
  <sheetFormatPr defaultRowHeight="15"/>
  <cols>
    <col min="1" max="1" width="48.140625" style="124" customWidth="1"/>
    <col min="2" max="2" width="7.5703125" style="119" customWidth="1"/>
    <col min="3" max="3" width="9.140625" style="119"/>
    <col min="4" max="4" width="11.140625" style="41" customWidth="1"/>
    <col min="5" max="5" width="5.85546875" customWidth="1"/>
    <col min="6" max="6" width="13.7109375" style="41" customWidth="1"/>
    <col min="7" max="7" width="13" style="41" customWidth="1"/>
    <col min="10" max="10" width="13.7109375" customWidth="1"/>
  </cols>
  <sheetData>
    <row r="1" spans="1:7">
      <c r="A1" s="1"/>
      <c r="B1" s="116"/>
      <c r="C1" s="116"/>
      <c r="F1" s="4"/>
      <c r="G1" s="138" t="s">
        <v>484</v>
      </c>
    </row>
    <row r="2" spans="1:7">
      <c r="A2" s="1"/>
      <c r="B2" s="116"/>
      <c r="C2" s="116"/>
      <c r="F2" s="4"/>
      <c r="G2" s="139" t="s">
        <v>0</v>
      </c>
    </row>
    <row r="3" spans="1:7">
      <c r="A3" s="1"/>
      <c r="B3" s="116"/>
      <c r="C3" s="116"/>
      <c r="F3" s="4"/>
      <c r="G3" s="139" t="s">
        <v>1</v>
      </c>
    </row>
    <row r="4" spans="1:7">
      <c r="A4" s="1"/>
      <c r="B4" s="116"/>
      <c r="C4" s="116"/>
      <c r="D4" s="6"/>
      <c r="E4" s="2"/>
      <c r="F4" s="4"/>
      <c r="G4" s="140" t="s">
        <v>491</v>
      </c>
    </row>
    <row r="5" spans="1:7">
      <c r="A5" s="1"/>
      <c r="B5" s="8"/>
      <c r="C5" s="2"/>
      <c r="D5" s="7"/>
      <c r="E5" s="2"/>
      <c r="F5" s="4"/>
      <c r="G5" s="4"/>
    </row>
    <row r="6" spans="1:7" ht="42" customHeight="1">
      <c r="A6" s="126" t="s">
        <v>485</v>
      </c>
      <c r="B6" s="126"/>
      <c r="C6" s="126"/>
      <c r="D6" s="126"/>
      <c r="E6" s="126"/>
      <c r="F6" s="127"/>
      <c r="G6" s="127"/>
    </row>
    <row r="7" spans="1:7">
      <c r="A7" s="1"/>
      <c r="B7" s="8"/>
      <c r="C7" s="9"/>
      <c r="D7" s="10"/>
      <c r="E7" s="11"/>
      <c r="F7" s="4"/>
      <c r="G7" s="4"/>
    </row>
    <row r="8" spans="1:7" ht="30">
      <c r="A8" s="12" t="s">
        <v>2</v>
      </c>
      <c r="B8" s="13" t="s">
        <v>3</v>
      </c>
      <c r="C8" s="13" t="s">
        <v>4</v>
      </c>
      <c r="D8" s="13" t="s">
        <v>5</v>
      </c>
      <c r="E8" s="14" t="s">
        <v>6</v>
      </c>
      <c r="F8" s="15">
        <v>2016</v>
      </c>
      <c r="G8" s="15">
        <v>2017</v>
      </c>
    </row>
    <row r="9" spans="1:7">
      <c r="A9" s="17"/>
      <c r="B9" s="18"/>
      <c r="C9" s="9"/>
      <c r="D9" s="18"/>
      <c r="E9" s="8"/>
      <c r="F9" s="16"/>
      <c r="G9" s="16"/>
    </row>
    <row r="10" spans="1:7">
      <c r="A10" s="19" t="s">
        <v>7</v>
      </c>
      <c r="B10" s="20" t="s">
        <v>8</v>
      </c>
      <c r="C10" s="9"/>
      <c r="D10" s="20"/>
      <c r="E10" s="8"/>
      <c r="F10" s="21">
        <f t="shared" ref="F10:G10" si="0">SUM(F11+F30)</f>
        <v>36063.9</v>
      </c>
      <c r="G10" s="21">
        <f t="shared" si="0"/>
        <v>37015</v>
      </c>
    </row>
    <row r="11" spans="1:7">
      <c r="A11" s="17" t="s">
        <v>9</v>
      </c>
      <c r="B11" s="5" t="s">
        <v>8</v>
      </c>
      <c r="C11" s="9" t="s">
        <v>10</v>
      </c>
      <c r="D11" s="5"/>
      <c r="E11" s="8"/>
      <c r="F11" s="3">
        <f t="shared" ref="F11:G11" si="1">SUM(F12+F26)</f>
        <v>35776.400000000001</v>
      </c>
      <c r="G11" s="3">
        <f t="shared" si="1"/>
        <v>36727.5</v>
      </c>
    </row>
    <row r="12" spans="1:7" ht="60">
      <c r="A12" s="17" t="s">
        <v>11</v>
      </c>
      <c r="B12" s="5" t="s">
        <v>8</v>
      </c>
      <c r="C12" s="9" t="s">
        <v>12</v>
      </c>
      <c r="D12" s="5"/>
      <c r="E12" s="8"/>
      <c r="F12" s="3">
        <f t="shared" ref="F12:G12" si="2">SUM(F13)</f>
        <v>35388.9</v>
      </c>
      <c r="G12" s="3">
        <f t="shared" si="2"/>
        <v>36340</v>
      </c>
    </row>
    <row r="13" spans="1:7">
      <c r="A13" s="17" t="s">
        <v>13</v>
      </c>
      <c r="B13" s="5" t="s">
        <v>8</v>
      </c>
      <c r="C13" s="9" t="s">
        <v>12</v>
      </c>
      <c r="D13" s="5" t="s">
        <v>14</v>
      </c>
      <c r="E13" s="8"/>
      <c r="F13" s="23">
        <f>SUM(F14+F16+F18+F20+F24)</f>
        <v>35388.9</v>
      </c>
      <c r="G13" s="23">
        <f t="shared" ref="G13" si="3">SUM(G14+G16+G18+G20+G24)</f>
        <v>36340</v>
      </c>
    </row>
    <row r="14" spans="1:7" ht="30">
      <c r="A14" s="17" t="s">
        <v>15</v>
      </c>
      <c r="B14" s="5" t="s">
        <v>8</v>
      </c>
      <c r="C14" s="9" t="s">
        <v>12</v>
      </c>
      <c r="D14" s="5" t="s">
        <v>16</v>
      </c>
      <c r="E14" s="8"/>
      <c r="F14" s="23">
        <v>2216.6999999999998</v>
      </c>
      <c r="G14" s="23">
        <v>2315.3000000000002</v>
      </c>
    </row>
    <row r="15" spans="1:7" ht="75">
      <c r="A15" s="17" t="s">
        <v>17</v>
      </c>
      <c r="B15" s="5" t="s">
        <v>8</v>
      </c>
      <c r="C15" s="9" t="s">
        <v>12</v>
      </c>
      <c r="D15" s="5" t="s">
        <v>16</v>
      </c>
      <c r="E15" s="8">
        <v>100</v>
      </c>
      <c r="F15" s="23">
        <v>2216.6999999999998</v>
      </c>
      <c r="G15" s="23">
        <v>2315.3000000000002</v>
      </c>
    </row>
    <row r="16" spans="1:7" ht="30">
      <c r="A16" s="17" t="s">
        <v>18</v>
      </c>
      <c r="B16" s="5" t="s">
        <v>8</v>
      </c>
      <c r="C16" s="9" t="s">
        <v>12</v>
      </c>
      <c r="D16" s="5" t="s">
        <v>19</v>
      </c>
      <c r="E16" s="8"/>
      <c r="F16" s="23">
        <v>2029.5</v>
      </c>
      <c r="G16" s="23">
        <v>2119.8000000000002</v>
      </c>
    </row>
    <row r="17" spans="1:7" ht="75">
      <c r="A17" s="17" t="s">
        <v>17</v>
      </c>
      <c r="B17" s="5" t="s">
        <v>8</v>
      </c>
      <c r="C17" s="9" t="s">
        <v>12</v>
      </c>
      <c r="D17" s="5" t="s">
        <v>19</v>
      </c>
      <c r="E17" s="8">
        <v>100</v>
      </c>
      <c r="F17" s="23">
        <v>2029.5</v>
      </c>
      <c r="G17" s="23">
        <v>2119.8000000000002</v>
      </c>
    </row>
    <row r="18" spans="1:7" ht="30">
      <c r="A18" s="17" t="s">
        <v>20</v>
      </c>
      <c r="B18" s="5" t="s">
        <v>8</v>
      </c>
      <c r="C18" s="9" t="s">
        <v>12</v>
      </c>
      <c r="D18" s="5" t="s">
        <v>21</v>
      </c>
      <c r="E18" s="8"/>
      <c r="F18" s="23">
        <v>1886.9</v>
      </c>
      <c r="G18" s="23">
        <v>1970.8</v>
      </c>
    </row>
    <row r="19" spans="1:7" ht="75">
      <c r="A19" s="17" t="s">
        <v>17</v>
      </c>
      <c r="B19" s="5" t="s">
        <v>8</v>
      </c>
      <c r="C19" s="9" t="s">
        <v>12</v>
      </c>
      <c r="D19" s="5" t="s">
        <v>21</v>
      </c>
      <c r="E19" s="8">
        <v>100</v>
      </c>
      <c r="F19" s="23">
        <v>1886.9</v>
      </c>
      <c r="G19" s="23">
        <v>1970.8</v>
      </c>
    </row>
    <row r="20" spans="1:7" ht="30">
      <c r="A20" s="1" t="s">
        <v>22</v>
      </c>
      <c r="B20" s="5" t="s">
        <v>8</v>
      </c>
      <c r="C20" s="9" t="s">
        <v>12</v>
      </c>
      <c r="D20" s="5" t="s">
        <v>23</v>
      </c>
      <c r="E20" s="8"/>
      <c r="F20" s="23">
        <f t="shared" ref="F20:G20" si="4">SUM(F21:F23)</f>
        <v>19553.3</v>
      </c>
      <c r="G20" s="23">
        <f t="shared" si="4"/>
        <v>20231.599999999999</v>
      </c>
    </row>
    <row r="21" spans="1:7" ht="75">
      <c r="A21" s="17" t="s">
        <v>17</v>
      </c>
      <c r="B21" s="5" t="s">
        <v>8</v>
      </c>
      <c r="C21" s="9" t="s">
        <v>12</v>
      </c>
      <c r="D21" s="5" t="s">
        <v>23</v>
      </c>
      <c r="E21" s="8">
        <v>100</v>
      </c>
      <c r="F21" s="23">
        <v>15340.3</v>
      </c>
      <c r="G21" s="23">
        <v>16018.6</v>
      </c>
    </row>
    <row r="22" spans="1:7" ht="30">
      <c r="A22" s="17" t="s">
        <v>24</v>
      </c>
      <c r="B22" s="5" t="s">
        <v>8</v>
      </c>
      <c r="C22" s="9" t="s">
        <v>12</v>
      </c>
      <c r="D22" s="5" t="s">
        <v>23</v>
      </c>
      <c r="E22" s="8">
        <v>200</v>
      </c>
      <c r="F22" s="23">
        <v>4209</v>
      </c>
      <c r="G22" s="23">
        <v>4209</v>
      </c>
    </row>
    <row r="23" spans="1:7">
      <c r="A23" s="24" t="s">
        <v>25</v>
      </c>
      <c r="B23" s="5" t="s">
        <v>8</v>
      </c>
      <c r="C23" s="9" t="s">
        <v>12</v>
      </c>
      <c r="D23" s="5" t="s">
        <v>23</v>
      </c>
      <c r="E23" s="8">
        <v>800</v>
      </c>
      <c r="F23" s="23">
        <v>4</v>
      </c>
      <c r="G23" s="23">
        <v>4</v>
      </c>
    </row>
    <row r="24" spans="1:7" ht="30">
      <c r="A24" s="17" t="s">
        <v>26</v>
      </c>
      <c r="B24" s="5" t="s">
        <v>8</v>
      </c>
      <c r="C24" s="9" t="s">
        <v>12</v>
      </c>
      <c r="D24" s="5" t="s">
        <v>27</v>
      </c>
      <c r="E24" s="8"/>
      <c r="F24" s="3">
        <v>9702.5</v>
      </c>
      <c r="G24" s="3">
        <v>9702.5</v>
      </c>
    </row>
    <row r="25" spans="1:7" ht="75">
      <c r="A25" s="17" t="s">
        <v>17</v>
      </c>
      <c r="B25" s="5" t="s">
        <v>8</v>
      </c>
      <c r="C25" s="9" t="s">
        <v>12</v>
      </c>
      <c r="D25" s="5" t="s">
        <v>27</v>
      </c>
      <c r="E25" s="8">
        <v>100</v>
      </c>
      <c r="F25" s="23">
        <v>9702.5</v>
      </c>
      <c r="G25" s="23">
        <v>9702.5</v>
      </c>
    </row>
    <row r="26" spans="1:7">
      <c r="A26" s="17" t="s">
        <v>28</v>
      </c>
      <c r="B26" s="5" t="s">
        <v>8</v>
      </c>
      <c r="C26" s="9" t="s">
        <v>29</v>
      </c>
      <c r="D26" s="5"/>
      <c r="E26" s="8"/>
      <c r="F26" s="23">
        <v>387.5</v>
      </c>
      <c r="G26" s="23">
        <v>387.5</v>
      </c>
    </row>
    <row r="27" spans="1:7">
      <c r="A27" s="17" t="s">
        <v>13</v>
      </c>
      <c r="B27" s="5" t="s">
        <v>8</v>
      </c>
      <c r="C27" s="9" t="s">
        <v>29</v>
      </c>
      <c r="D27" s="5" t="s">
        <v>14</v>
      </c>
      <c r="E27" s="8"/>
      <c r="F27" s="23">
        <v>387.5</v>
      </c>
      <c r="G27" s="23">
        <v>387.5</v>
      </c>
    </row>
    <row r="28" spans="1:7" ht="45">
      <c r="A28" s="17" t="s">
        <v>30</v>
      </c>
      <c r="B28" s="5" t="s">
        <v>8</v>
      </c>
      <c r="C28" s="9" t="s">
        <v>29</v>
      </c>
      <c r="D28" s="5" t="s">
        <v>31</v>
      </c>
      <c r="E28" s="8"/>
      <c r="F28" s="3">
        <v>387.5</v>
      </c>
      <c r="G28" s="3">
        <v>387.5</v>
      </c>
    </row>
    <row r="29" spans="1:7" ht="30">
      <c r="A29" s="17" t="s">
        <v>32</v>
      </c>
      <c r="B29" s="5" t="s">
        <v>8</v>
      </c>
      <c r="C29" s="9" t="s">
        <v>29</v>
      </c>
      <c r="D29" s="5" t="s">
        <v>31</v>
      </c>
      <c r="E29" s="8">
        <v>300</v>
      </c>
      <c r="F29" s="23">
        <v>387.5</v>
      </c>
      <c r="G29" s="23">
        <v>387.5</v>
      </c>
    </row>
    <row r="30" spans="1:7">
      <c r="A30" s="17" t="s">
        <v>33</v>
      </c>
      <c r="B30" s="5" t="s">
        <v>8</v>
      </c>
      <c r="C30" s="9" t="s">
        <v>34</v>
      </c>
      <c r="D30" s="5"/>
      <c r="E30" s="8"/>
      <c r="F30" s="3">
        <v>287.5</v>
      </c>
      <c r="G30" s="3">
        <v>287.5</v>
      </c>
    </row>
    <row r="31" spans="1:7">
      <c r="A31" s="17" t="s">
        <v>35</v>
      </c>
      <c r="B31" s="5" t="s">
        <v>8</v>
      </c>
      <c r="C31" s="9">
        <v>1003</v>
      </c>
      <c r="D31" s="5"/>
      <c r="E31" s="8"/>
      <c r="F31" s="3">
        <v>287.5</v>
      </c>
      <c r="G31" s="3">
        <v>287.5</v>
      </c>
    </row>
    <row r="32" spans="1:7">
      <c r="A32" s="17" t="s">
        <v>13</v>
      </c>
      <c r="B32" s="5" t="s">
        <v>8</v>
      </c>
      <c r="C32" s="9" t="s">
        <v>36</v>
      </c>
      <c r="D32" s="5" t="s">
        <v>14</v>
      </c>
      <c r="E32" s="8"/>
      <c r="F32" s="3">
        <v>287.5</v>
      </c>
      <c r="G32" s="3">
        <v>287.5</v>
      </c>
    </row>
    <row r="33" spans="1:7" ht="45">
      <c r="A33" s="1" t="s">
        <v>37</v>
      </c>
      <c r="B33" s="5" t="s">
        <v>38</v>
      </c>
      <c r="C33" s="9" t="s">
        <v>36</v>
      </c>
      <c r="D33" s="5" t="s">
        <v>39</v>
      </c>
      <c r="E33" s="8"/>
      <c r="F33" s="3">
        <v>287.5</v>
      </c>
      <c r="G33" s="3">
        <v>287.5</v>
      </c>
    </row>
    <row r="34" spans="1:7" ht="30">
      <c r="A34" s="17" t="s">
        <v>32</v>
      </c>
      <c r="B34" s="5" t="s">
        <v>8</v>
      </c>
      <c r="C34" s="9" t="s">
        <v>36</v>
      </c>
      <c r="D34" s="5" t="s">
        <v>39</v>
      </c>
      <c r="E34" s="8">
        <v>300</v>
      </c>
      <c r="F34" s="23">
        <v>287.5</v>
      </c>
      <c r="G34" s="23">
        <v>287.5</v>
      </c>
    </row>
    <row r="35" spans="1:7">
      <c r="A35" s="17"/>
      <c r="B35" s="5"/>
      <c r="C35" s="9" t="s">
        <v>40</v>
      </c>
      <c r="D35" s="5"/>
      <c r="E35" s="8"/>
      <c r="F35" s="23"/>
      <c r="G35" s="23"/>
    </row>
    <row r="36" spans="1:7">
      <c r="A36" s="19" t="s">
        <v>41</v>
      </c>
      <c r="B36" s="20" t="s">
        <v>42</v>
      </c>
      <c r="C36" s="9" t="s">
        <v>40</v>
      </c>
      <c r="D36" s="20"/>
      <c r="E36" s="8"/>
      <c r="F36" s="22">
        <f>SUM(F37+F75+F185+F197+F236+F212+F82+F153+F227)</f>
        <v>847763.9</v>
      </c>
      <c r="G36" s="22">
        <f>SUM(G37+G75+G185+G197+G236+G212+G82+G153+G227)</f>
        <v>880451.10000000009</v>
      </c>
    </row>
    <row r="37" spans="1:7">
      <c r="A37" s="17" t="s">
        <v>9</v>
      </c>
      <c r="B37" s="25" t="s">
        <v>42</v>
      </c>
      <c r="C37" s="9" t="s">
        <v>10</v>
      </c>
      <c r="D37" s="25"/>
      <c r="E37" s="8"/>
      <c r="F37" s="23">
        <f>SUM(F38+F42+F58)</f>
        <v>337704.4</v>
      </c>
      <c r="G37" s="23">
        <f t="shared" ref="G37" si="5">SUM(G38+G42+G58)</f>
        <v>349191.20000000007</v>
      </c>
    </row>
    <row r="38" spans="1:7" ht="45">
      <c r="A38" s="17" t="s">
        <v>43</v>
      </c>
      <c r="B38" s="5" t="s">
        <v>42</v>
      </c>
      <c r="C38" s="9" t="s">
        <v>44</v>
      </c>
      <c r="D38" s="5"/>
      <c r="E38" s="8"/>
      <c r="F38" s="23">
        <v>2216.6999999999998</v>
      </c>
      <c r="G38" s="23">
        <v>2315.1999999999998</v>
      </c>
    </row>
    <row r="39" spans="1:7">
      <c r="A39" s="17" t="s">
        <v>13</v>
      </c>
      <c r="B39" s="5" t="s">
        <v>42</v>
      </c>
      <c r="C39" s="9" t="s">
        <v>44</v>
      </c>
      <c r="D39" s="5" t="s">
        <v>14</v>
      </c>
      <c r="E39" s="8"/>
      <c r="F39" s="23">
        <v>2216.6999999999998</v>
      </c>
      <c r="G39" s="23">
        <v>2315.1999999999998</v>
      </c>
    </row>
    <row r="40" spans="1:7">
      <c r="A40" s="17" t="s">
        <v>45</v>
      </c>
      <c r="B40" s="5" t="s">
        <v>42</v>
      </c>
      <c r="C40" s="9" t="s">
        <v>44</v>
      </c>
      <c r="D40" s="5" t="s">
        <v>46</v>
      </c>
      <c r="E40" s="8"/>
      <c r="F40" s="23">
        <v>2216.6999999999998</v>
      </c>
      <c r="G40" s="23">
        <v>2315.1999999999998</v>
      </c>
    </row>
    <row r="41" spans="1:7" ht="75">
      <c r="A41" s="17" t="s">
        <v>17</v>
      </c>
      <c r="B41" s="5" t="s">
        <v>42</v>
      </c>
      <c r="C41" s="9" t="s">
        <v>44</v>
      </c>
      <c r="D41" s="5" t="s">
        <v>46</v>
      </c>
      <c r="E41" s="8">
        <v>100</v>
      </c>
      <c r="F41" s="23">
        <v>2216.6999999999998</v>
      </c>
      <c r="G41" s="23">
        <v>2315.1999999999998</v>
      </c>
    </row>
    <row r="42" spans="1:7" ht="60">
      <c r="A42" s="17" t="s">
        <v>47</v>
      </c>
      <c r="B42" s="5" t="s">
        <v>42</v>
      </c>
      <c r="C42" s="9" t="s">
        <v>48</v>
      </c>
      <c r="D42" s="5"/>
      <c r="E42" s="8"/>
      <c r="F42" s="3">
        <f>SUM(F43)</f>
        <v>179372.80000000002</v>
      </c>
      <c r="G42" s="3">
        <f>SUM(G43)</f>
        <v>186375.1</v>
      </c>
    </row>
    <row r="43" spans="1:7">
      <c r="A43" s="17" t="s">
        <v>13</v>
      </c>
      <c r="B43" s="5" t="s">
        <v>42</v>
      </c>
      <c r="C43" s="9" t="s">
        <v>48</v>
      </c>
      <c r="D43" s="5" t="s">
        <v>14</v>
      </c>
      <c r="E43" s="8"/>
      <c r="F43" s="3">
        <f>SUM(F44+F48)</f>
        <v>179372.80000000002</v>
      </c>
      <c r="G43" s="3">
        <f>SUM(G44+G48)</f>
        <v>186375.1</v>
      </c>
    </row>
    <row r="44" spans="1:7" ht="45">
      <c r="A44" s="26" t="s">
        <v>49</v>
      </c>
      <c r="B44" s="5" t="s">
        <v>42</v>
      </c>
      <c r="C44" s="9" t="s">
        <v>48</v>
      </c>
      <c r="D44" s="5" t="s">
        <v>50</v>
      </c>
      <c r="E44" s="8"/>
      <c r="F44" s="3">
        <f>SUM(F45:F47)</f>
        <v>174042.6</v>
      </c>
      <c r="G44" s="3">
        <f t="shared" ref="G44" si="6">SUM(G45:G47)</f>
        <v>181044.9</v>
      </c>
    </row>
    <row r="45" spans="1:7" ht="75">
      <c r="A45" s="17" t="s">
        <v>17</v>
      </c>
      <c r="B45" s="5" t="s">
        <v>42</v>
      </c>
      <c r="C45" s="9" t="s">
        <v>48</v>
      </c>
      <c r="D45" s="5" t="s">
        <v>50</v>
      </c>
      <c r="E45" s="8">
        <v>100</v>
      </c>
      <c r="F45" s="23">
        <v>159592.20000000001</v>
      </c>
      <c r="G45" s="23">
        <v>166594.5</v>
      </c>
    </row>
    <row r="46" spans="1:7" ht="30">
      <c r="A46" s="17" t="s">
        <v>24</v>
      </c>
      <c r="B46" s="5" t="s">
        <v>42</v>
      </c>
      <c r="C46" s="9" t="s">
        <v>48</v>
      </c>
      <c r="D46" s="5" t="s">
        <v>50</v>
      </c>
      <c r="E46" s="8">
        <v>200</v>
      </c>
      <c r="F46" s="23">
        <v>13900.4</v>
      </c>
      <c r="G46" s="23">
        <v>13900.4</v>
      </c>
    </row>
    <row r="47" spans="1:7">
      <c r="A47" s="24" t="s">
        <v>25</v>
      </c>
      <c r="B47" s="5" t="s">
        <v>42</v>
      </c>
      <c r="C47" s="9" t="s">
        <v>48</v>
      </c>
      <c r="D47" s="5" t="s">
        <v>50</v>
      </c>
      <c r="E47" s="8">
        <v>800</v>
      </c>
      <c r="F47" s="23">
        <v>550</v>
      </c>
      <c r="G47" s="23">
        <v>550</v>
      </c>
    </row>
    <row r="48" spans="1:7" ht="30">
      <c r="A48" s="24" t="s">
        <v>51</v>
      </c>
      <c r="B48" s="5" t="s">
        <v>52</v>
      </c>
      <c r="C48" s="9" t="s">
        <v>48</v>
      </c>
      <c r="D48" s="5" t="s">
        <v>53</v>
      </c>
      <c r="E48" s="8"/>
      <c r="F48" s="3">
        <f t="shared" ref="F48:G48" si="7">SUM(F49+F52+F55)</f>
        <v>5330.2</v>
      </c>
      <c r="G48" s="3">
        <f t="shared" si="7"/>
        <v>5330.2</v>
      </c>
    </row>
    <row r="49" spans="1:7" ht="207" customHeight="1">
      <c r="A49" s="17" t="s">
        <v>54</v>
      </c>
      <c r="B49" s="5" t="s">
        <v>42</v>
      </c>
      <c r="C49" s="9" t="s">
        <v>48</v>
      </c>
      <c r="D49" s="5" t="s">
        <v>55</v>
      </c>
      <c r="E49" s="5"/>
      <c r="F49" s="3">
        <v>2118.9</v>
      </c>
      <c r="G49" s="3">
        <v>2118.9</v>
      </c>
    </row>
    <row r="50" spans="1:7" ht="75">
      <c r="A50" s="17" t="s">
        <v>17</v>
      </c>
      <c r="B50" s="5" t="s">
        <v>42</v>
      </c>
      <c r="C50" s="9" t="s">
        <v>48</v>
      </c>
      <c r="D50" s="5" t="s">
        <v>55</v>
      </c>
      <c r="E50" s="5" t="s">
        <v>56</v>
      </c>
      <c r="F50" s="3">
        <v>1952.1</v>
      </c>
      <c r="G50" s="3">
        <v>1952.1</v>
      </c>
    </row>
    <row r="51" spans="1:7" s="28" customFormat="1" ht="30">
      <c r="A51" s="17" t="s">
        <v>24</v>
      </c>
      <c r="B51" s="5" t="s">
        <v>42</v>
      </c>
      <c r="C51" s="9" t="s">
        <v>48</v>
      </c>
      <c r="D51" s="5" t="s">
        <v>55</v>
      </c>
      <c r="E51" s="5" t="s">
        <v>57</v>
      </c>
      <c r="F51" s="3">
        <v>166.8</v>
      </c>
      <c r="G51" s="3">
        <v>166.8</v>
      </c>
    </row>
    <row r="52" spans="1:7" s="28" customFormat="1" ht="165">
      <c r="A52" s="24" t="s">
        <v>58</v>
      </c>
      <c r="B52" s="5" t="s">
        <v>52</v>
      </c>
      <c r="C52" s="9" t="s">
        <v>48</v>
      </c>
      <c r="D52" s="5" t="s">
        <v>59</v>
      </c>
      <c r="E52" s="8"/>
      <c r="F52" s="3">
        <v>1622.1</v>
      </c>
      <c r="G52" s="3">
        <v>1622.1</v>
      </c>
    </row>
    <row r="53" spans="1:7" s="28" customFormat="1" ht="75">
      <c r="A53" s="17" t="s">
        <v>17</v>
      </c>
      <c r="B53" s="5" t="s">
        <v>52</v>
      </c>
      <c r="C53" s="9" t="s">
        <v>48</v>
      </c>
      <c r="D53" s="5" t="s">
        <v>59</v>
      </c>
      <c r="E53" s="8">
        <v>100</v>
      </c>
      <c r="F53" s="3">
        <v>1464</v>
      </c>
      <c r="G53" s="3">
        <v>1464</v>
      </c>
    </row>
    <row r="54" spans="1:7" s="28" customFormat="1" ht="30">
      <c r="A54" s="17" t="s">
        <v>24</v>
      </c>
      <c r="B54" s="5" t="s">
        <v>42</v>
      </c>
      <c r="C54" s="9" t="s">
        <v>48</v>
      </c>
      <c r="D54" s="5" t="s">
        <v>59</v>
      </c>
      <c r="E54" s="8">
        <v>200</v>
      </c>
      <c r="F54" s="3">
        <v>158.1</v>
      </c>
      <c r="G54" s="3">
        <v>158.1</v>
      </c>
    </row>
    <row r="55" spans="1:7" s="28" customFormat="1" ht="90">
      <c r="A55" s="24" t="s">
        <v>60</v>
      </c>
      <c r="B55" s="5" t="s">
        <v>42</v>
      </c>
      <c r="C55" s="9" t="s">
        <v>48</v>
      </c>
      <c r="D55" s="5" t="s">
        <v>61</v>
      </c>
      <c r="E55" s="8"/>
      <c r="F55" s="3">
        <v>1589.2</v>
      </c>
      <c r="G55" s="3">
        <v>1589.2</v>
      </c>
    </row>
    <row r="56" spans="1:7" s="28" customFormat="1" ht="75">
      <c r="A56" s="17" t="s">
        <v>17</v>
      </c>
      <c r="B56" s="5" t="s">
        <v>42</v>
      </c>
      <c r="C56" s="9" t="s">
        <v>48</v>
      </c>
      <c r="D56" s="5" t="s">
        <v>61</v>
      </c>
      <c r="E56" s="8">
        <v>100</v>
      </c>
      <c r="F56" s="3">
        <v>1464</v>
      </c>
      <c r="G56" s="3">
        <v>1464</v>
      </c>
    </row>
    <row r="57" spans="1:7" s="28" customFormat="1" ht="30">
      <c r="A57" s="17" t="s">
        <v>24</v>
      </c>
      <c r="B57" s="5" t="s">
        <v>42</v>
      </c>
      <c r="C57" s="9" t="s">
        <v>48</v>
      </c>
      <c r="D57" s="5" t="s">
        <v>61</v>
      </c>
      <c r="E57" s="8">
        <v>200</v>
      </c>
      <c r="F57" s="3">
        <v>125.2</v>
      </c>
      <c r="G57" s="3">
        <v>125.2</v>
      </c>
    </row>
    <row r="58" spans="1:7" s="28" customFormat="1">
      <c r="A58" s="17" t="s">
        <v>28</v>
      </c>
      <c r="B58" s="5" t="s">
        <v>42</v>
      </c>
      <c r="C58" s="9" t="s">
        <v>29</v>
      </c>
      <c r="D58" s="5"/>
      <c r="E58" s="8"/>
      <c r="F58" s="3">
        <f>SUM(F59+F70)</f>
        <v>156114.90000000002</v>
      </c>
      <c r="G58" s="3">
        <f>SUM(G59+G70)</f>
        <v>160500.90000000002</v>
      </c>
    </row>
    <row r="59" spans="1:7" s="28" customFormat="1">
      <c r="A59" s="17" t="s">
        <v>13</v>
      </c>
      <c r="B59" s="5" t="s">
        <v>42</v>
      </c>
      <c r="C59" s="9" t="s">
        <v>29</v>
      </c>
      <c r="D59" s="5" t="s">
        <v>14</v>
      </c>
      <c r="E59" s="8"/>
      <c r="F59" s="3">
        <f>SUM(F60+F62+F64+F68)</f>
        <v>107685.90000000001</v>
      </c>
      <c r="G59" s="3">
        <f t="shared" ref="G59" si="8">SUM(G60+G62+G64+G68)</f>
        <v>110209.1</v>
      </c>
    </row>
    <row r="60" spans="1:7" s="28" customFormat="1" ht="30">
      <c r="A60" s="31" t="s">
        <v>62</v>
      </c>
      <c r="B60" s="5" t="s">
        <v>42</v>
      </c>
      <c r="C60" s="9" t="s">
        <v>29</v>
      </c>
      <c r="D60" s="5" t="s">
        <v>63</v>
      </c>
      <c r="E60" s="8"/>
      <c r="F60" s="3">
        <v>1470</v>
      </c>
      <c r="G60" s="3">
        <v>1470</v>
      </c>
    </row>
    <row r="61" spans="1:7" s="28" customFormat="1" ht="60">
      <c r="A61" s="31" t="s">
        <v>64</v>
      </c>
      <c r="B61" s="5" t="s">
        <v>42</v>
      </c>
      <c r="C61" s="9" t="s">
        <v>29</v>
      </c>
      <c r="D61" s="5" t="s">
        <v>63</v>
      </c>
      <c r="E61" s="8">
        <v>600</v>
      </c>
      <c r="F61" s="3">
        <v>1470</v>
      </c>
      <c r="G61" s="3">
        <v>1470</v>
      </c>
    </row>
    <row r="62" spans="1:7" s="28" customFormat="1" ht="45">
      <c r="A62" s="17" t="s">
        <v>30</v>
      </c>
      <c r="B62" s="5" t="s">
        <v>42</v>
      </c>
      <c r="C62" s="9" t="s">
        <v>29</v>
      </c>
      <c r="D62" s="5" t="s">
        <v>31</v>
      </c>
      <c r="E62" s="8"/>
      <c r="F62" s="3">
        <v>387.5</v>
      </c>
      <c r="G62" s="3">
        <v>387.5</v>
      </c>
    </row>
    <row r="63" spans="1:7" s="28" customFormat="1" ht="30">
      <c r="A63" s="17" t="s">
        <v>32</v>
      </c>
      <c r="B63" s="5" t="s">
        <v>42</v>
      </c>
      <c r="C63" s="9" t="s">
        <v>29</v>
      </c>
      <c r="D63" s="5" t="s">
        <v>31</v>
      </c>
      <c r="E63" s="8">
        <v>300</v>
      </c>
      <c r="F63" s="3">
        <v>387.5</v>
      </c>
      <c r="G63" s="3">
        <v>387.5</v>
      </c>
    </row>
    <row r="64" spans="1:7" s="28" customFormat="1" ht="45">
      <c r="A64" s="1" t="s">
        <v>65</v>
      </c>
      <c r="B64" s="5" t="s">
        <v>42</v>
      </c>
      <c r="C64" s="9" t="s">
        <v>29</v>
      </c>
      <c r="D64" s="5" t="s">
        <v>66</v>
      </c>
      <c r="E64" s="8"/>
      <c r="F64" s="3">
        <f t="shared" ref="F64:G64" si="9">SUM(F65:F67)</f>
        <v>84287.400000000009</v>
      </c>
      <c r="G64" s="3">
        <f t="shared" si="9"/>
        <v>86810.6</v>
      </c>
    </row>
    <row r="65" spans="1:7" s="28" customFormat="1" ht="75">
      <c r="A65" s="17" t="s">
        <v>17</v>
      </c>
      <c r="B65" s="5" t="s">
        <v>42</v>
      </c>
      <c r="C65" s="9" t="s">
        <v>29</v>
      </c>
      <c r="D65" s="5" t="s">
        <v>66</v>
      </c>
      <c r="E65" s="8">
        <v>100</v>
      </c>
      <c r="F65" s="27">
        <v>56776.4</v>
      </c>
      <c r="G65" s="27">
        <v>59299.6</v>
      </c>
    </row>
    <row r="66" spans="1:7" s="28" customFormat="1" ht="30">
      <c r="A66" s="17" t="s">
        <v>24</v>
      </c>
      <c r="B66" s="5" t="s">
        <v>42</v>
      </c>
      <c r="C66" s="9" t="s">
        <v>29</v>
      </c>
      <c r="D66" s="5" t="s">
        <v>66</v>
      </c>
      <c r="E66" s="8">
        <v>200</v>
      </c>
      <c r="F66" s="27">
        <v>24055.200000000001</v>
      </c>
      <c r="G66" s="27">
        <v>24055.200000000001</v>
      </c>
    </row>
    <row r="67" spans="1:7" s="28" customFormat="1">
      <c r="A67" s="24" t="s">
        <v>25</v>
      </c>
      <c r="B67" s="5" t="s">
        <v>42</v>
      </c>
      <c r="C67" s="9" t="s">
        <v>29</v>
      </c>
      <c r="D67" s="5" t="s">
        <v>66</v>
      </c>
      <c r="E67" s="8">
        <v>800</v>
      </c>
      <c r="F67" s="27">
        <v>3455.8</v>
      </c>
      <c r="G67" s="27">
        <v>3455.8</v>
      </c>
    </row>
    <row r="68" spans="1:7" s="28" customFormat="1">
      <c r="A68" s="17" t="s">
        <v>67</v>
      </c>
      <c r="B68" s="5" t="s">
        <v>42</v>
      </c>
      <c r="C68" s="9" t="s">
        <v>29</v>
      </c>
      <c r="D68" s="5" t="s">
        <v>68</v>
      </c>
      <c r="E68" s="8"/>
      <c r="F68" s="3">
        <v>21541</v>
      </c>
      <c r="G68" s="3">
        <v>21541</v>
      </c>
    </row>
    <row r="69" spans="1:7" s="28" customFormat="1">
      <c r="A69" s="24" t="s">
        <v>25</v>
      </c>
      <c r="B69" s="5" t="s">
        <v>42</v>
      </c>
      <c r="C69" s="9" t="s">
        <v>29</v>
      </c>
      <c r="D69" s="5" t="s">
        <v>68</v>
      </c>
      <c r="E69" s="8">
        <v>800</v>
      </c>
      <c r="F69" s="3">
        <v>21541</v>
      </c>
      <c r="G69" s="3">
        <v>21541</v>
      </c>
    </row>
    <row r="70" spans="1:7" s="28" customFormat="1" ht="45">
      <c r="A70" s="42" t="s">
        <v>247</v>
      </c>
      <c r="B70" s="117" t="s">
        <v>42</v>
      </c>
      <c r="C70" s="117" t="s">
        <v>29</v>
      </c>
      <c r="D70" s="43" t="s">
        <v>248</v>
      </c>
      <c r="E70" s="44"/>
      <c r="F70" s="23">
        <f>SUM(F71+F73)</f>
        <v>48429</v>
      </c>
      <c r="G70" s="23">
        <f>SUM(G71+G73)</f>
        <v>50291.8</v>
      </c>
    </row>
    <row r="71" spans="1:7" s="28" customFormat="1" ht="30">
      <c r="A71" s="42" t="s">
        <v>249</v>
      </c>
      <c r="B71" s="117" t="s">
        <v>42</v>
      </c>
      <c r="C71" s="117" t="s">
        <v>29</v>
      </c>
      <c r="D71" s="43" t="s">
        <v>250</v>
      </c>
      <c r="E71" s="44"/>
      <c r="F71" s="23">
        <f>SUM(F72)</f>
        <v>24789.5</v>
      </c>
      <c r="G71" s="23">
        <f>SUM(G72)</f>
        <v>25720.9</v>
      </c>
    </row>
    <row r="72" spans="1:7" s="28" customFormat="1" ht="30">
      <c r="A72" s="46" t="s">
        <v>24</v>
      </c>
      <c r="B72" s="117" t="s">
        <v>42</v>
      </c>
      <c r="C72" s="117" t="s">
        <v>29</v>
      </c>
      <c r="D72" s="43" t="s">
        <v>250</v>
      </c>
      <c r="E72" s="44">
        <v>200</v>
      </c>
      <c r="F72" s="23">
        <v>24789.5</v>
      </c>
      <c r="G72" s="23">
        <v>25720.9</v>
      </c>
    </row>
    <row r="73" spans="1:7" s="28" customFormat="1" ht="45">
      <c r="A73" s="46" t="s">
        <v>251</v>
      </c>
      <c r="B73" s="117" t="s">
        <v>42</v>
      </c>
      <c r="C73" s="117" t="s">
        <v>29</v>
      </c>
      <c r="D73" s="43" t="s">
        <v>252</v>
      </c>
      <c r="E73" s="44"/>
      <c r="F73" s="23">
        <f>SUM(F74)</f>
        <v>23639.5</v>
      </c>
      <c r="G73" s="23">
        <f>SUM(G74)</f>
        <v>24570.9</v>
      </c>
    </row>
    <row r="74" spans="1:7" s="28" customFormat="1" ht="45">
      <c r="A74" s="46" t="s">
        <v>86</v>
      </c>
      <c r="B74" s="117" t="s">
        <v>42</v>
      </c>
      <c r="C74" s="117" t="s">
        <v>29</v>
      </c>
      <c r="D74" s="43" t="s">
        <v>252</v>
      </c>
      <c r="E74" s="44">
        <v>600</v>
      </c>
      <c r="F74" s="23">
        <v>23639.5</v>
      </c>
      <c r="G74" s="23">
        <v>24570.9</v>
      </c>
    </row>
    <row r="75" spans="1:7" s="28" customFormat="1">
      <c r="A75" s="17" t="s">
        <v>69</v>
      </c>
      <c r="B75" s="5" t="s">
        <v>42</v>
      </c>
      <c r="C75" s="9" t="s">
        <v>70</v>
      </c>
      <c r="D75" s="5"/>
      <c r="E75" s="8"/>
      <c r="F75" s="3">
        <v>501.7</v>
      </c>
      <c r="G75" s="3">
        <v>501.7</v>
      </c>
    </row>
    <row r="76" spans="1:7" s="28" customFormat="1">
      <c r="A76" s="17" t="s">
        <v>71</v>
      </c>
      <c r="B76" s="5" t="s">
        <v>42</v>
      </c>
      <c r="C76" s="9" t="s">
        <v>72</v>
      </c>
      <c r="D76" s="5"/>
      <c r="E76" s="8"/>
      <c r="F76" s="3">
        <v>501.7</v>
      </c>
      <c r="G76" s="3">
        <v>501.7</v>
      </c>
    </row>
    <row r="77" spans="1:7" s="28" customFormat="1">
      <c r="A77" s="17" t="s">
        <v>13</v>
      </c>
      <c r="B77" s="5" t="s">
        <v>42</v>
      </c>
      <c r="C77" s="9" t="s">
        <v>72</v>
      </c>
      <c r="D77" s="5" t="s">
        <v>14</v>
      </c>
      <c r="E77" s="8"/>
      <c r="F77" s="3">
        <v>501.7</v>
      </c>
      <c r="G77" s="3">
        <v>501.7</v>
      </c>
    </row>
    <row r="78" spans="1:7" s="28" customFormat="1">
      <c r="A78" s="17" t="s">
        <v>73</v>
      </c>
      <c r="B78" s="5" t="s">
        <v>42</v>
      </c>
      <c r="C78" s="9" t="s">
        <v>72</v>
      </c>
      <c r="D78" s="5" t="s">
        <v>74</v>
      </c>
      <c r="E78" s="8"/>
      <c r="F78" s="3">
        <v>200</v>
      </c>
      <c r="G78" s="3">
        <v>200</v>
      </c>
    </row>
    <row r="79" spans="1:7" s="28" customFormat="1" ht="30">
      <c r="A79" s="17" t="s">
        <v>24</v>
      </c>
      <c r="B79" s="5" t="s">
        <v>42</v>
      </c>
      <c r="C79" s="9" t="s">
        <v>72</v>
      </c>
      <c r="D79" s="5" t="s">
        <v>74</v>
      </c>
      <c r="E79" s="8">
        <v>200</v>
      </c>
      <c r="F79" s="3">
        <v>200</v>
      </c>
      <c r="G79" s="3">
        <v>200</v>
      </c>
    </row>
    <row r="80" spans="1:7" s="28" customFormat="1">
      <c r="A80" s="17" t="s">
        <v>75</v>
      </c>
      <c r="B80" s="5" t="s">
        <v>42</v>
      </c>
      <c r="C80" s="9" t="s">
        <v>72</v>
      </c>
      <c r="D80" s="5" t="s">
        <v>76</v>
      </c>
      <c r="E80" s="8"/>
      <c r="F80" s="3">
        <f>SUM(F81:F81)</f>
        <v>301.7</v>
      </c>
      <c r="G80" s="3">
        <f>SUM(G81:G81)</f>
        <v>301.7</v>
      </c>
    </row>
    <row r="81" spans="1:7" s="28" customFormat="1" ht="30">
      <c r="A81" s="17" t="s">
        <v>24</v>
      </c>
      <c r="B81" s="5" t="s">
        <v>42</v>
      </c>
      <c r="C81" s="9" t="s">
        <v>72</v>
      </c>
      <c r="D81" s="5" t="s">
        <v>76</v>
      </c>
      <c r="E81" s="8">
        <v>200</v>
      </c>
      <c r="F81" s="3">
        <v>301.7</v>
      </c>
      <c r="G81" s="3">
        <v>301.7</v>
      </c>
    </row>
    <row r="82" spans="1:7" s="28" customFormat="1">
      <c r="A82" s="42" t="s">
        <v>253</v>
      </c>
      <c r="B82" s="117" t="s">
        <v>42</v>
      </c>
      <c r="C82" s="117" t="s">
        <v>254</v>
      </c>
      <c r="D82" s="43"/>
      <c r="E82" s="44"/>
      <c r="F82" s="23">
        <f>SUM(F83+F90+F101+F122)</f>
        <v>198706.7</v>
      </c>
      <c r="G82" s="23">
        <f>SUM(G83+G90+G101+G122)</f>
        <v>188035.5</v>
      </c>
    </row>
    <row r="83" spans="1:7" s="28" customFormat="1">
      <c r="A83" s="42" t="s">
        <v>255</v>
      </c>
      <c r="B83" s="117" t="s">
        <v>42</v>
      </c>
      <c r="C83" s="117" t="s">
        <v>256</v>
      </c>
      <c r="D83" s="43"/>
      <c r="E83" s="44"/>
      <c r="F83" s="23">
        <f>SUM(F84)</f>
        <v>45211</v>
      </c>
      <c r="G83" s="23">
        <f>SUM(G84)</f>
        <v>25000</v>
      </c>
    </row>
    <row r="84" spans="1:7" s="28" customFormat="1" ht="60">
      <c r="A84" s="42" t="s">
        <v>144</v>
      </c>
      <c r="B84" s="117" t="s">
        <v>42</v>
      </c>
      <c r="C84" s="117" t="s">
        <v>256</v>
      </c>
      <c r="D84" s="43" t="s">
        <v>145</v>
      </c>
      <c r="E84" s="44"/>
      <c r="F84" s="23">
        <f>SUM(F85)</f>
        <v>45211</v>
      </c>
      <c r="G84" s="23">
        <f>SUM(G85)</f>
        <v>25000</v>
      </c>
    </row>
    <row r="85" spans="1:7" s="28" customFormat="1" ht="45">
      <c r="A85" s="42" t="s">
        <v>257</v>
      </c>
      <c r="B85" s="117" t="s">
        <v>42</v>
      </c>
      <c r="C85" s="117" t="s">
        <v>256</v>
      </c>
      <c r="D85" s="43" t="s">
        <v>258</v>
      </c>
      <c r="E85" s="44"/>
      <c r="F85" s="23">
        <f>SUM(F86+F88)</f>
        <v>45211</v>
      </c>
      <c r="G85" s="23">
        <f>SUM(G86+G88)</f>
        <v>25000</v>
      </c>
    </row>
    <row r="86" spans="1:7" s="28" customFormat="1" ht="30">
      <c r="A86" s="45" t="s">
        <v>259</v>
      </c>
      <c r="B86" s="117" t="s">
        <v>42</v>
      </c>
      <c r="C86" s="117" t="s">
        <v>256</v>
      </c>
      <c r="D86" s="43" t="s">
        <v>260</v>
      </c>
      <c r="E86" s="44"/>
      <c r="F86" s="23">
        <f>SUM(F87)</f>
        <v>20211</v>
      </c>
      <c r="G86" s="23"/>
    </row>
    <row r="87" spans="1:7" s="28" customFormat="1" ht="45">
      <c r="A87" s="46" t="s">
        <v>181</v>
      </c>
      <c r="B87" s="117" t="s">
        <v>42</v>
      </c>
      <c r="C87" s="117" t="s">
        <v>256</v>
      </c>
      <c r="D87" s="43" t="s">
        <v>260</v>
      </c>
      <c r="E87" s="44">
        <v>400</v>
      </c>
      <c r="F87" s="23">
        <v>20211</v>
      </c>
      <c r="G87" s="23"/>
    </row>
    <row r="88" spans="1:7" s="28" customFormat="1" ht="60">
      <c r="A88" s="46" t="s">
        <v>261</v>
      </c>
      <c r="B88" s="117" t="s">
        <v>42</v>
      </c>
      <c r="C88" s="117" t="s">
        <v>256</v>
      </c>
      <c r="D88" s="43" t="s">
        <v>262</v>
      </c>
      <c r="E88" s="47"/>
      <c r="F88" s="23">
        <f>SUM(F89)</f>
        <v>25000</v>
      </c>
      <c r="G88" s="23">
        <f>SUM(G89)</f>
        <v>25000</v>
      </c>
    </row>
    <row r="89" spans="1:7" s="28" customFormat="1" ht="45">
      <c r="A89" s="46" t="s">
        <v>181</v>
      </c>
      <c r="B89" s="117" t="s">
        <v>42</v>
      </c>
      <c r="C89" s="117" t="s">
        <v>256</v>
      </c>
      <c r="D89" s="43" t="s">
        <v>262</v>
      </c>
      <c r="E89" s="44">
        <v>400</v>
      </c>
      <c r="F89" s="23">
        <v>25000</v>
      </c>
      <c r="G89" s="23">
        <v>25000</v>
      </c>
    </row>
    <row r="90" spans="1:7" s="28" customFormat="1">
      <c r="A90" s="42" t="s">
        <v>263</v>
      </c>
      <c r="B90" s="117" t="s">
        <v>42</v>
      </c>
      <c r="C90" s="117" t="s">
        <v>264</v>
      </c>
      <c r="D90" s="48"/>
      <c r="E90" s="44"/>
      <c r="F90" s="23">
        <f>SUM(F91)</f>
        <v>62421</v>
      </c>
      <c r="G90" s="23">
        <f>SUM(G91)</f>
        <v>62606.100000000006</v>
      </c>
    </row>
    <row r="91" spans="1:7" s="28" customFormat="1" ht="45">
      <c r="A91" s="42" t="s">
        <v>265</v>
      </c>
      <c r="B91" s="117" t="s">
        <v>42</v>
      </c>
      <c r="C91" s="117" t="s">
        <v>264</v>
      </c>
      <c r="D91" s="43" t="s">
        <v>266</v>
      </c>
      <c r="E91" s="44"/>
      <c r="F91" s="23">
        <f>SUM(F92)</f>
        <v>62421</v>
      </c>
      <c r="G91" s="23">
        <f>SUM(G92)</f>
        <v>62606.100000000006</v>
      </c>
    </row>
    <row r="92" spans="1:7" s="28" customFormat="1" ht="30">
      <c r="A92" s="42" t="s">
        <v>267</v>
      </c>
      <c r="B92" s="117" t="s">
        <v>42</v>
      </c>
      <c r="C92" s="117" t="s">
        <v>264</v>
      </c>
      <c r="D92" s="43" t="s">
        <v>268</v>
      </c>
      <c r="E92" s="44"/>
      <c r="F92" s="23">
        <f>SUM(F93+F95+F97+F99)</f>
        <v>62421</v>
      </c>
      <c r="G92" s="23">
        <f>SUM(G93+G95+G97+G99)</f>
        <v>62606.100000000006</v>
      </c>
    </row>
    <row r="93" spans="1:7" s="28" customFormat="1" ht="45">
      <c r="A93" s="46" t="s">
        <v>251</v>
      </c>
      <c r="B93" s="117" t="s">
        <v>42</v>
      </c>
      <c r="C93" s="117" t="s">
        <v>264</v>
      </c>
      <c r="D93" s="43" t="s">
        <v>269</v>
      </c>
      <c r="E93" s="44"/>
      <c r="F93" s="23">
        <f>SUM(F94)</f>
        <v>4467.7</v>
      </c>
      <c r="G93" s="23">
        <f>SUM(G94)</f>
        <v>4652.8</v>
      </c>
    </row>
    <row r="94" spans="1:7" s="28" customFormat="1" ht="45">
      <c r="A94" s="46" t="s">
        <v>86</v>
      </c>
      <c r="B94" s="117" t="s">
        <v>42</v>
      </c>
      <c r="C94" s="117" t="s">
        <v>264</v>
      </c>
      <c r="D94" s="43" t="s">
        <v>269</v>
      </c>
      <c r="E94" s="44">
        <v>600</v>
      </c>
      <c r="F94" s="23">
        <v>4467.7</v>
      </c>
      <c r="G94" s="23">
        <v>4652.8</v>
      </c>
    </row>
    <row r="95" spans="1:7" s="28" customFormat="1" ht="60">
      <c r="A95" s="42" t="s">
        <v>270</v>
      </c>
      <c r="B95" s="117" t="s">
        <v>42</v>
      </c>
      <c r="C95" s="117" t="s">
        <v>264</v>
      </c>
      <c r="D95" s="43" t="s">
        <v>271</v>
      </c>
      <c r="E95" s="44"/>
      <c r="F95" s="23">
        <f>SUM(F96)</f>
        <v>46558.6</v>
      </c>
      <c r="G95" s="23">
        <f>SUM(G96)</f>
        <v>46558.6</v>
      </c>
    </row>
    <row r="96" spans="1:7" s="28" customFormat="1">
      <c r="A96" s="46" t="s">
        <v>25</v>
      </c>
      <c r="B96" s="117" t="s">
        <v>42</v>
      </c>
      <c r="C96" s="117" t="s">
        <v>264</v>
      </c>
      <c r="D96" s="43" t="s">
        <v>271</v>
      </c>
      <c r="E96" s="44">
        <v>800</v>
      </c>
      <c r="F96" s="23">
        <v>46558.6</v>
      </c>
      <c r="G96" s="23">
        <v>46558.6</v>
      </c>
    </row>
    <row r="97" spans="1:7" s="28" customFormat="1" ht="120">
      <c r="A97" s="42" t="s">
        <v>272</v>
      </c>
      <c r="B97" s="117" t="s">
        <v>42</v>
      </c>
      <c r="C97" s="117" t="s">
        <v>264</v>
      </c>
      <c r="D97" s="43" t="s">
        <v>273</v>
      </c>
      <c r="E97" s="44"/>
      <c r="F97" s="27">
        <f>SUM(F98)</f>
        <v>10114.700000000001</v>
      </c>
      <c r="G97" s="27">
        <f>SUM(G98)</f>
        <v>10114.700000000001</v>
      </c>
    </row>
    <row r="98" spans="1:7" s="28" customFormat="1">
      <c r="A98" s="46" t="s">
        <v>25</v>
      </c>
      <c r="B98" s="117" t="s">
        <v>42</v>
      </c>
      <c r="C98" s="117" t="s">
        <v>264</v>
      </c>
      <c r="D98" s="43" t="s">
        <v>273</v>
      </c>
      <c r="E98" s="44">
        <v>800</v>
      </c>
      <c r="F98" s="27">
        <v>10114.700000000001</v>
      </c>
      <c r="G98" s="27">
        <v>10114.700000000001</v>
      </c>
    </row>
    <row r="99" spans="1:7" s="28" customFormat="1" ht="105">
      <c r="A99" s="120" t="s">
        <v>274</v>
      </c>
      <c r="B99" s="117" t="s">
        <v>42</v>
      </c>
      <c r="C99" s="117" t="s">
        <v>264</v>
      </c>
      <c r="D99" s="43" t="s">
        <v>275</v>
      </c>
      <c r="E99" s="44"/>
      <c r="F99" s="27">
        <f>SUM(F100)</f>
        <v>1280</v>
      </c>
      <c r="G99" s="27">
        <f>SUM(G100)</f>
        <v>1280</v>
      </c>
    </row>
    <row r="100" spans="1:7" s="28" customFormat="1">
      <c r="A100" s="46" t="s">
        <v>25</v>
      </c>
      <c r="B100" s="117" t="s">
        <v>42</v>
      </c>
      <c r="C100" s="117" t="s">
        <v>264</v>
      </c>
      <c r="D100" s="43" t="s">
        <v>275</v>
      </c>
      <c r="E100" s="44">
        <v>800</v>
      </c>
      <c r="F100" s="27">
        <v>1280</v>
      </c>
      <c r="G100" s="27">
        <v>1280</v>
      </c>
    </row>
    <row r="101" spans="1:7" s="28" customFormat="1">
      <c r="A101" s="42" t="s">
        <v>276</v>
      </c>
      <c r="B101" s="117" t="s">
        <v>42</v>
      </c>
      <c r="C101" s="117" t="s">
        <v>277</v>
      </c>
      <c r="D101" s="43"/>
      <c r="E101" s="44"/>
      <c r="F101" s="23">
        <f>SUM(F102+F118)</f>
        <v>72736</v>
      </c>
      <c r="G101" s="23">
        <f>SUM(G102+G118)</f>
        <v>82610.399999999994</v>
      </c>
    </row>
    <row r="102" spans="1:7" s="28" customFormat="1" ht="45">
      <c r="A102" s="42" t="s">
        <v>265</v>
      </c>
      <c r="B102" s="117" t="s">
        <v>42</v>
      </c>
      <c r="C102" s="117" t="s">
        <v>277</v>
      </c>
      <c r="D102" s="43" t="s">
        <v>266</v>
      </c>
      <c r="E102" s="44"/>
      <c r="F102" s="23">
        <f>SUM(F103)</f>
        <v>42736</v>
      </c>
      <c r="G102" s="23">
        <f>SUM(G103)</f>
        <v>52610.400000000001</v>
      </c>
    </row>
    <row r="103" spans="1:7" s="28" customFormat="1" ht="45">
      <c r="A103" s="42" t="s">
        <v>278</v>
      </c>
      <c r="B103" s="117" t="s">
        <v>42</v>
      </c>
      <c r="C103" s="117" t="s">
        <v>277</v>
      </c>
      <c r="D103" s="43" t="s">
        <v>279</v>
      </c>
      <c r="E103" s="44"/>
      <c r="F103" s="23">
        <f>SUM(F104+F106+F108+F110+F112+F114+F116)</f>
        <v>42736</v>
      </c>
      <c r="G103" s="23">
        <f>SUM(G104+G106+G108+G110+G112+G114+G116)</f>
        <v>52610.400000000001</v>
      </c>
    </row>
    <row r="104" spans="1:7" s="28" customFormat="1" ht="60">
      <c r="A104" s="42" t="s">
        <v>280</v>
      </c>
      <c r="B104" s="117" t="s">
        <v>42</v>
      </c>
      <c r="C104" s="117" t="s">
        <v>277</v>
      </c>
      <c r="D104" s="43" t="s">
        <v>281</v>
      </c>
      <c r="E104" s="44"/>
      <c r="F104" s="23">
        <f>SUM(F105)</f>
        <v>2500</v>
      </c>
      <c r="G104" s="23"/>
    </row>
    <row r="105" spans="1:7" s="28" customFormat="1" ht="45">
      <c r="A105" s="46" t="s">
        <v>181</v>
      </c>
      <c r="B105" s="117" t="s">
        <v>42</v>
      </c>
      <c r="C105" s="117" t="s">
        <v>277</v>
      </c>
      <c r="D105" s="43" t="s">
        <v>281</v>
      </c>
      <c r="E105" s="44">
        <v>400</v>
      </c>
      <c r="F105" s="23">
        <v>2500</v>
      </c>
      <c r="G105" s="23"/>
    </row>
    <row r="106" spans="1:7" s="28" customFormat="1" ht="60">
      <c r="A106" s="42" t="s">
        <v>282</v>
      </c>
      <c r="B106" s="117" t="s">
        <v>42</v>
      </c>
      <c r="C106" s="117" t="s">
        <v>277</v>
      </c>
      <c r="D106" s="43" t="s">
        <v>283</v>
      </c>
      <c r="E106" s="44"/>
      <c r="F106" s="23"/>
      <c r="G106" s="23">
        <v>4700</v>
      </c>
    </row>
    <row r="107" spans="1:7" s="28" customFormat="1" ht="45">
      <c r="A107" s="46" t="s">
        <v>181</v>
      </c>
      <c r="B107" s="117" t="s">
        <v>42</v>
      </c>
      <c r="C107" s="117" t="s">
        <v>277</v>
      </c>
      <c r="D107" s="43" t="s">
        <v>283</v>
      </c>
      <c r="E107" s="44">
        <v>400</v>
      </c>
      <c r="F107" s="23"/>
      <c r="G107" s="23">
        <v>4700</v>
      </c>
    </row>
    <row r="108" spans="1:7" s="28" customFormat="1" ht="60">
      <c r="A108" s="46" t="s">
        <v>284</v>
      </c>
      <c r="B108" s="117" t="s">
        <v>42</v>
      </c>
      <c r="C108" s="117" t="s">
        <v>277</v>
      </c>
      <c r="D108" s="43" t="s">
        <v>285</v>
      </c>
      <c r="E108" s="44"/>
      <c r="F108" s="23">
        <f>SUM(F109)</f>
        <v>3000</v>
      </c>
      <c r="G108" s="23">
        <f>SUM(G109)</f>
        <v>7000</v>
      </c>
    </row>
    <row r="109" spans="1:7" s="28" customFormat="1" ht="45">
      <c r="A109" s="46" t="s">
        <v>181</v>
      </c>
      <c r="B109" s="117" t="s">
        <v>42</v>
      </c>
      <c r="C109" s="117" t="s">
        <v>277</v>
      </c>
      <c r="D109" s="43" t="s">
        <v>285</v>
      </c>
      <c r="E109" s="44">
        <v>400</v>
      </c>
      <c r="F109" s="23">
        <v>3000</v>
      </c>
      <c r="G109" s="23">
        <v>7000</v>
      </c>
    </row>
    <row r="110" spans="1:7" s="28" customFormat="1" ht="75">
      <c r="A110" s="46" t="s">
        <v>286</v>
      </c>
      <c r="B110" s="117" t="s">
        <v>42</v>
      </c>
      <c r="C110" s="117" t="s">
        <v>277</v>
      </c>
      <c r="D110" s="43" t="s">
        <v>287</v>
      </c>
      <c r="E110" s="44"/>
      <c r="F110" s="23">
        <f>SUM(F111)</f>
        <v>3000</v>
      </c>
      <c r="G110" s="23">
        <f>SUM(G111)</f>
        <v>3000</v>
      </c>
    </row>
    <row r="111" spans="1:7" s="28" customFormat="1" ht="45">
      <c r="A111" s="46" t="s">
        <v>181</v>
      </c>
      <c r="B111" s="117" t="s">
        <v>42</v>
      </c>
      <c r="C111" s="117" t="s">
        <v>277</v>
      </c>
      <c r="D111" s="43" t="s">
        <v>287</v>
      </c>
      <c r="E111" s="44">
        <v>400</v>
      </c>
      <c r="F111" s="23">
        <v>3000</v>
      </c>
      <c r="G111" s="23">
        <v>3000</v>
      </c>
    </row>
    <row r="112" spans="1:7" s="28" customFormat="1" ht="30">
      <c r="A112" s="46" t="s">
        <v>288</v>
      </c>
      <c r="B112" s="117" t="s">
        <v>42</v>
      </c>
      <c r="C112" s="117" t="s">
        <v>277</v>
      </c>
      <c r="D112" s="43" t="s">
        <v>289</v>
      </c>
      <c r="E112" s="44"/>
      <c r="F112" s="23">
        <f>SUM(F113)</f>
        <v>7288.8</v>
      </c>
      <c r="G112" s="23">
        <f>SUM(G113)</f>
        <v>9963.2000000000007</v>
      </c>
    </row>
    <row r="113" spans="1:7" s="28" customFormat="1" ht="30">
      <c r="A113" s="46" t="s">
        <v>24</v>
      </c>
      <c r="B113" s="117" t="s">
        <v>42</v>
      </c>
      <c r="C113" s="117" t="s">
        <v>277</v>
      </c>
      <c r="D113" s="43" t="s">
        <v>289</v>
      </c>
      <c r="E113" s="44">
        <v>200</v>
      </c>
      <c r="F113" s="23">
        <v>7288.8</v>
      </c>
      <c r="G113" s="23">
        <v>9963.2000000000007</v>
      </c>
    </row>
    <row r="114" spans="1:7" s="28" customFormat="1" ht="45">
      <c r="A114" s="46" t="s">
        <v>290</v>
      </c>
      <c r="B114" s="117" t="s">
        <v>42</v>
      </c>
      <c r="C114" s="117" t="s">
        <v>277</v>
      </c>
      <c r="D114" s="43" t="s">
        <v>291</v>
      </c>
      <c r="E114" s="44"/>
      <c r="F114" s="23"/>
      <c r="G114" s="23">
        <f>SUM(G115)</f>
        <v>1000</v>
      </c>
    </row>
    <row r="115" spans="1:7" s="28" customFormat="1" ht="45">
      <c r="A115" s="46" t="s">
        <v>181</v>
      </c>
      <c r="B115" s="117" t="s">
        <v>42</v>
      </c>
      <c r="C115" s="117" t="s">
        <v>277</v>
      </c>
      <c r="D115" s="43" t="s">
        <v>291</v>
      </c>
      <c r="E115" s="44">
        <v>400</v>
      </c>
      <c r="F115" s="23"/>
      <c r="G115" s="23">
        <v>1000</v>
      </c>
    </row>
    <row r="116" spans="1:7" s="28" customFormat="1" ht="30">
      <c r="A116" s="42" t="s">
        <v>292</v>
      </c>
      <c r="B116" s="117" t="s">
        <v>42</v>
      </c>
      <c r="C116" s="117" t="s">
        <v>277</v>
      </c>
      <c r="D116" s="43" t="s">
        <v>293</v>
      </c>
      <c r="E116" s="44"/>
      <c r="F116" s="23">
        <f>SUM(F117)</f>
        <v>26947.200000000001</v>
      </c>
      <c r="G116" s="23">
        <f>SUM(G117)</f>
        <v>26947.200000000001</v>
      </c>
    </row>
    <row r="117" spans="1:7" s="28" customFormat="1" ht="30">
      <c r="A117" s="46" t="s">
        <v>24</v>
      </c>
      <c r="B117" s="117" t="s">
        <v>42</v>
      </c>
      <c r="C117" s="117" t="s">
        <v>277</v>
      </c>
      <c r="D117" s="43" t="s">
        <v>293</v>
      </c>
      <c r="E117" s="44">
        <v>200</v>
      </c>
      <c r="F117" s="23">
        <v>26947.200000000001</v>
      </c>
      <c r="G117" s="23">
        <v>26947.200000000001</v>
      </c>
    </row>
    <row r="118" spans="1:7" s="28" customFormat="1" ht="75">
      <c r="A118" s="46" t="s">
        <v>294</v>
      </c>
      <c r="B118" s="117" t="s">
        <v>42</v>
      </c>
      <c r="C118" s="117" t="s">
        <v>277</v>
      </c>
      <c r="D118" s="43" t="s">
        <v>295</v>
      </c>
      <c r="E118" s="44"/>
      <c r="F118" s="23">
        <f t="shared" ref="F118:G120" si="10">SUM(F119)</f>
        <v>30000</v>
      </c>
      <c r="G118" s="23">
        <f t="shared" si="10"/>
        <v>30000</v>
      </c>
    </row>
    <row r="119" spans="1:7" s="28" customFormat="1" ht="30">
      <c r="A119" s="46" t="s">
        <v>296</v>
      </c>
      <c r="B119" s="117" t="s">
        <v>42</v>
      </c>
      <c r="C119" s="117" t="s">
        <v>277</v>
      </c>
      <c r="D119" s="43" t="s">
        <v>297</v>
      </c>
      <c r="E119" s="44"/>
      <c r="F119" s="23">
        <f t="shared" si="10"/>
        <v>30000</v>
      </c>
      <c r="G119" s="23">
        <f t="shared" si="10"/>
        <v>30000</v>
      </c>
    </row>
    <row r="120" spans="1:7" s="28" customFormat="1" ht="60">
      <c r="A120" s="46" t="s">
        <v>298</v>
      </c>
      <c r="B120" s="117" t="s">
        <v>42</v>
      </c>
      <c r="C120" s="117" t="s">
        <v>277</v>
      </c>
      <c r="D120" s="43" t="s">
        <v>299</v>
      </c>
      <c r="E120" s="44"/>
      <c r="F120" s="23">
        <f t="shared" si="10"/>
        <v>30000</v>
      </c>
      <c r="G120" s="23">
        <f t="shared" si="10"/>
        <v>30000</v>
      </c>
    </row>
    <row r="121" spans="1:7" s="28" customFormat="1" ht="30">
      <c r="A121" s="46" t="s">
        <v>24</v>
      </c>
      <c r="B121" s="117" t="s">
        <v>42</v>
      </c>
      <c r="C121" s="117" t="s">
        <v>277</v>
      </c>
      <c r="D121" s="43" t="s">
        <v>299</v>
      </c>
      <c r="E121" s="44">
        <v>200</v>
      </c>
      <c r="F121" s="23">
        <v>30000</v>
      </c>
      <c r="G121" s="23">
        <v>30000</v>
      </c>
    </row>
    <row r="122" spans="1:7" s="28" customFormat="1" ht="30">
      <c r="A122" s="42" t="s">
        <v>300</v>
      </c>
      <c r="B122" s="117" t="s">
        <v>42</v>
      </c>
      <c r="C122" s="117" t="s">
        <v>301</v>
      </c>
      <c r="D122" s="43"/>
      <c r="E122" s="44"/>
      <c r="F122" s="23">
        <f>SUM(F123+F128)</f>
        <v>18338.7</v>
      </c>
      <c r="G122" s="23">
        <f>SUM(G123+G128)</f>
        <v>17819</v>
      </c>
    </row>
    <row r="123" spans="1:7" s="28" customFormat="1" ht="75">
      <c r="A123" s="42" t="s">
        <v>302</v>
      </c>
      <c r="B123" s="117" t="s">
        <v>42</v>
      </c>
      <c r="C123" s="117" t="s">
        <v>301</v>
      </c>
      <c r="D123" s="43" t="s">
        <v>303</v>
      </c>
      <c r="E123" s="44"/>
      <c r="F123" s="23">
        <f>SUM(F124+F126)</f>
        <v>12350</v>
      </c>
      <c r="G123" s="23">
        <f>SUM(G124+G126)</f>
        <v>12350</v>
      </c>
    </row>
    <row r="124" spans="1:7" s="28" customFormat="1" ht="30">
      <c r="A124" s="42" t="s">
        <v>304</v>
      </c>
      <c r="B124" s="117" t="s">
        <v>42</v>
      </c>
      <c r="C124" s="117" t="s">
        <v>301</v>
      </c>
      <c r="D124" s="43" t="s">
        <v>305</v>
      </c>
      <c r="E124" s="44"/>
      <c r="F124" s="23">
        <f>SUM(F125)</f>
        <v>4000</v>
      </c>
      <c r="G124" s="23">
        <f>SUM(G125)</f>
        <v>4000</v>
      </c>
    </row>
    <row r="125" spans="1:7" s="28" customFormat="1" ht="30">
      <c r="A125" s="46" t="s">
        <v>24</v>
      </c>
      <c r="B125" s="117" t="s">
        <v>42</v>
      </c>
      <c r="C125" s="117" t="s">
        <v>301</v>
      </c>
      <c r="D125" s="43" t="s">
        <v>305</v>
      </c>
      <c r="E125" s="44">
        <v>200</v>
      </c>
      <c r="F125" s="23">
        <v>4000</v>
      </c>
      <c r="G125" s="23">
        <v>4000</v>
      </c>
    </row>
    <row r="126" spans="1:7" s="28" customFormat="1" ht="30">
      <c r="A126" s="46" t="s">
        <v>488</v>
      </c>
      <c r="B126" s="117" t="s">
        <v>42</v>
      </c>
      <c r="C126" s="117" t="s">
        <v>301</v>
      </c>
      <c r="D126" s="117" t="s">
        <v>489</v>
      </c>
      <c r="E126" s="44"/>
      <c r="F126" s="23">
        <f>SUM(F127)</f>
        <v>8350</v>
      </c>
      <c r="G126" s="23">
        <f>SUM(G127)</f>
        <v>8350</v>
      </c>
    </row>
    <row r="127" spans="1:7" s="28" customFormat="1" ht="30">
      <c r="A127" s="46" t="s">
        <v>24</v>
      </c>
      <c r="B127" s="117" t="s">
        <v>42</v>
      </c>
      <c r="C127" s="117" t="s">
        <v>301</v>
      </c>
      <c r="D127" s="117" t="s">
        <v>489</v>
      </c>
      <c r="E127" s="44">
        <v>200</v>
      </c>
      <c r="F127" s="23">
        <v>8350</v>
      </c>
      <c r="G127" s="23">
        <v>8350</v>
      </c>
    </row>
    <row r="128" spans="1:7" s="28" customFormat="1" ht="45">
      <c r="A128" s="42" t="s">
        <v>306</v>
      </c>
      <c r="B128" s="117" t="s">
        <v>42</v>
      </c>
      <c r="C128" s="117" t="s">
        <v>301</v>
      </c>
      <c r="D128" s="43" t="s">
        <v>307</v>
      </c>
      <c r="E128" s="44"/>
      <c r="F128" s="23">
        <f>SUM(F129+F140)</f>
        <v>5988.7000000000007</v>
      </c>
      <c r="G128" s="23">
        <f>SUM(G129+G140)</f>
        <v>5469</v>
      </c>
    </row>
    <row r="129" spans="1:7" s="28" customFormat="1" ht="30">
      <c r="A129" s="42" t="s">
        <v>308</v>
      </c>
      <c r="B129" s="117" t="s">
        <v>42</v>
      </c>
      <c r="C129" s="117" t="s">
        <v>301</v>
      </c>
      <c r="D129" s="43" t="s">
        <v>309</v>
      </c>
      <c r="E129" s="44"/>
      <c r="F129" s="23">
        <f>SUM(F130+F132+F134+F136+F138)</f>
        <v>3288.7000000000003</v>
      </c>
      <c r="G129" s="23">
        <f>SUM(G130+G132+G134+G136+G138)</f>
        <v>2669</v>
      </c>
    </row>
    <row r="130" spans="1:7" s="28" customFormat="1" ht="45">
      <c r="A130" s="46" t="s">
        <v>310</v>
      </c>
      <c r="B130" s="117" t="s">
        <v>42</v>
      </c>
      <c r="C130" s="117" t="s">
        <v>301</v>
      </c>
      <c r="D130" s="43" t="s">
        <v>311</v>
      </c>
      <c r="E130" s="44"/>
      <c r="F130" s="23">
        <f>SUM(F131)</f>
        <v>1255.2</v>
      </c>
      <c r="G130" s="23"/>
    </row>
    <row r="131" spans="1:7" s="28" customFormat="1" ht="45">
      <c r="A131" s="46" t="s">
        <v>181</v>
      </c>
      <c r="B131" s="117" t="s">
        <v>42</v>
      </c>
      <c r="C131" s="117" t="s">
        <v>301</v>
      </c>
      <c r="D131" s="43" t="s">
        <v>311</v>
      </c>
      <c r="E131" s="44">
        <v>400</v>
      </c>
      <c r="F131" s="23">
        <v>1255.2</v>
      </c>
      <c r="G131" s="23"/>
    </row>
    <row r="132" spans="1:7" s="28" customFormat="1" ht="45">
      <c r="A132" s="46" t="s">
        <v>312</v>
      </c>
      <c r="B132" s="117" t="s">
        <v>42</v>
      </c>
      <c r="C132" s="117" t="s">
        <v>301</v>
      </c>
      <c r="D132" s="43" t="s">
        <v>313</v>
      </c>
      <c r="E132" s="44"/>
      <c r="F132" s="23">
        <f>SUM(F133)</f>
        <v>64.900000000000006</v>
      </c>
      <c r="G132" s="23"/>
    </row>
    <row r="133" spans="1:7" s="28" customFormat="1" ht="45">
      <c r="A133" s="46" t="s">
        <v>181</v>
      </c>
      <c r="B133" s="117" t="s">
        <v>42</v>
      </c>
      <c r="C133" s="117" t="s">
        <v>301</v>
      </c>
      <c r="D133" s="43" t="s">
        <v>313</v>
      </c>
      <c r="E133" s="44">
        <v>400</v>
      </c>
      <c r="F133" s="23">
        <v>64.900000000000006</v>
      </c>
      <c r="G133" s="23"/>
    </row>
    <row r="134" spans="1:7" s="28" customFormat="1" ht="45">
      <c r="A134" s="46" t="s">
        <v>314</v>
      </c>
      <c r="B134" s="117" t="s">
        <v>42</v>
      </c>
      <c r="C134" s="117" t="s">
        <v>301</v>
      </c>
      <c r="D134" s="43" t="s">
        <v>315</v>
      </c>
      <c r="E134" s="44"/>
      <c r="F134" s="23">
        <f>SUM(F135)</f>
        <v>43.4</v>
      </c>
      <c r="G134" s="23"/>
    </row>
    <row r="135" spans="1:7" s="28" customFormat="1" ht="45">
      <c r="A135" s="46" t="s">
        <v>181</v>
      </c>
      <c r="B135" s="117" t="s">
        <v>42</v>
      </c>
      <c r="C135" s="117" t="s">
        <v>301</v>
      </c>
      <c r="D135" s="43" t="s">
        <v>315</v>
      </c>
      <c r="E135" s="44">
        <v>400</v>
      </c>
      <c r="F135" s="23">
        <v>43.4</v>
      </c>
      <c r="G135" s="23"/>
    </row>
    <row r="136" spans="1:7" s="28" customFormat="1" ht="45">
      <c r="A136" s="46" t="s">
        <v>316</v>
      </c>
      <c r="B136" s="117" t="s">
        <v>42</v>
      </c>
      <c r="C136" s="117" t="s">
        <v>301</v>
      </c>
      <c r="D136" s="43" t="s">
        <v>317</v>
      </c>
      <c r="E136" s="44"/>
      <c r="F136" s="23">
        <f>SUM(F137)</f>
        <v>612.70000000000005</v>
      </c>
      <c r="G136" s="23">
        <f>SUM(G137)</f>
        <v>919</v>
      </c>
    </row>
    <row r="137" spans="1:7" s="28" customFormat="1" ht="45">
      <c r="A137" s="46" t="s">
        <v>181</v>
      </c>
      <c r="B137" s="117" t="s">
        <v>42</v>
      </c>
      <c r="C137" s="117" t="s">
        <v>301</v>
      </c>
      <c r="D137" s="43" t="s">
        <v>317</v>
      </c>
      <c r="E137" s="44">
        <v>400</v>
      </c>
      <c r="F137" s="23">
        <v>612.70000000000005</v>
      </c>
      <c r="G137" s="23">
        <v>919</v>
      </c>
    </row>
    <row r="138" spans="1:7" s="28" customFormat="1" ht="45">
      <c r="A138" s="46" t="s">
        <v>318</v>
      </c>
      <c r="B138" s="117" t="s">
        <v>42</v>
      </c>
      <c r="C138" s="117" t="s">
        <v>301</v>
      </c>
      <c r="D138" s="43" t="s">
        <v>319</v>
      </c>
      <c r="E138" s="44"/>
      <c r="F138" s="23">
        <f>SUM(F139)</f>
        <v>1312.5</v>
      </c>
      <c r="G138" s="23">
        <f>SUM(G139)</f>
        <v>1750</v>
      </c>
    </row>
    <row r="139" spans="1:7" s="28" customFormat="1" ht="45">
      <c r="A139" s="46" t="s">
        <v>181</v>
      </c>
      <c r="B139" s="117" t="s">
        <v>42</v>
      </c>
      <c r="C139" s="117" t="s">
        <v>301</v>
      </c>
      <c r="D139" s="43" t="s">
        <v>319</v>
      </c>
      <c r="E139" s="44">
        <v>400</v>
      </c>
      <c r="F139" s="23">
        <v>1312.5</v>
      </c>
      <c r="G139" s="23">
        <v>1750</v>
      </c>
    </row>
    <row r="140" spans="1:7" s="28" customFormat="1" ht="30">
      <c r="A140" s="46" t="s">
        <v>320</v>
      </c>
      <c r="B140" s="117" t="s">
        <v>42</v>
      </c>
      <c r="C140" s="117" t="s">
        <v>301</v>
      </c>
      <c r="D140" s="43" t="s">
        <v>321</v>
      </c>
      <c r="E140" s="44"/>
      <c r="F140" s="23">
        <f>SUM(F141+F143+F145+F147+F149+F151)</f>
        <v>2700</v>
      </c>
      <c r="G140" s="23">
        <f>SUM(G141+G143+G145+G147+G149+G151)</f>
        <v>2800</v>
      </c>
    </row>
    <row r="141" spans="1:7" s="28" customFormat="1" ht="30">
      <c r="A141" s="46" t="s">
        <v>322</v>
      </c>
      <c r="B141" s="117" t="s">
        <v>42</v>
      </c>
      <c r="C141" s="117" t="s">
        <v>301</v>
      </c>
      <c r="D141" s="43" t="s">
        <v>323</v>
      </c>
      <c r="E141" s="44"/>
      <c r="F141" s="23">
        <f>SUM(F142)</f>
        <v>300</v>
      </c>
      <c r="G141" s="23">
        <f>SUM(G142)</f>
        <v>200</v>
      </c>
    </row>
    <row r="142" spans="1:7" s="28" customFormat="1" ht="45">
      <c r="A142" s="46" t="s">
        <v>86</v>
      </c>
      <c r="B142" s="117" t="s">
        <v>42</v>
      </c>
      <c r="C142" s="117" t="s">
        <v>301</v>
      </c>
      <c r="D142" s="43" t="s">
        <v>323</v>
      </c>
      <c r="E142" s="44">
        <v>600</v>
      </c>
      <c r="F142" s="23">
        <v>300</v>
      </c>
      <c r="G142" s="23">
        <v>200</v>
      </c>
    </row>
    <row r="143" spans="1:7" s="28" customFormat="1" ht="60">
      <c r="A143" s="46" t="s">
        <v>324</v>
      </c>
      <c r="B143" s="117" t="s">
        <v>42</v>
      </c>
      <c r="C143" s="117" t="s">
        <v>301</v>
      </c>
      <c r="D143" s="43" t="s">
        <v>325</v>
      </c>
      <c r="E143" s="44"/>
      <c r="F143" s="23">
        <f>SUM(F144)</f>
        <v>840</v>
      </c>
      <c r="G143" s="23">
        <f>SUM(G144)</f>
        <v>900</v>
      </c>
    </row>
    <row r="144" spans="1:7" s="28" customFormat="1" ht="30">
      <c r="A144" s="46" t="s">
        <v>24</v>
      </c>
      <c r="B144" s="117" t="s">
        <v>42</v>
      </c>
      <c r="C144" s="117" t="s">
        <v>301</v>
      </c>
      <c r="D144" s="43" t="s">
        <v>325</v>
      </c>
      <c r="E144" s="44">
        <v>200</v>
      </c>
      <c r="F144" s="23">
        <v>840</v>
      </c>
      <c r="G144" s="23">
        <v>900</v>
      </c>
    </row>
    <row r="145" spans="1:7" s="28" customFormat="1" ht="30">
      <c r="A145" s="46" t="s">
        <v>326</v>
      </c>
      <c r="B145" s="117" t="s">
        <v>42</v>
      </c>
      <c r="C145" s="117" t="s">
        <v>301</v>
      </c>
      <c r="D145" s="43" t="s">
        <v>327</v>
      </c>
      <c r="E145" s="44"/>
      <c r="F145" s="23">
        <f>SUM(F146)</f>
        <v>600</v>
      </c>
      <c r="G145" s="23">
        <f>SUM(G146)</f>
        <v>900</v>
      </c>
    </row>
    <row r="146" spans="1:7" s="28" customFormat="1">
      <c r="A146" s="46" t="s">
        <v>25</v>
      </c>
      <c r="B146" s="117" t="s">
        <v>42</v>
      </c>
      <c r="C146" s="117" t="s">
        <v>301</v>
      </c>
      <c r="D146" s="43" t="s">
        <v>327</v>
      </c>
      <c r="E146" s="44">
        <v>800</v>
      </c>
      <c r="F146" s="23">
        <v>600</v>
      </c>
      <c r="G146" s="23">
        <v>900</v>
      </c>
    </row>
    <row r="147" spans="1:7" s="28" customFormat="1" ht="90">
      <c r="A147" s="46" t="s">
        <v>328</v>
      </c>
      <c r="B147" s="117" t="s">
        <v>42</v>
      </c>
      <c r="C147" s="117" t="s">
        <v>301</v>
      </c>
      <c r="D147" s="43" t="s">
        <v>329</v>
      </c>
      <c r="E147" s="44"/>
      <c r="F147" s="23">
        <f>SUM(F148)</f>
        <v>440</v>
      </c>
      <c r="G147" s="23">
        <f>SUM(G148)</f>
        <v>250</v>
      </c>
    </row>
    <row r="148" spans="1:7" s="28" customFormat="1">
      <c r="A148" s="46" t="s">
        <v>25</v>
      </c>
      <c r="B148" s="117" t="s">
        <v>42</v>
      </c>
      <c r="C148" s="117" t="s">
        <v>301</v>
      </c>
      <c r="D148" s="43" t="s">
        <v>329</v>
      </c>
      <c r="E148" s="44">
        <v>800</v>
      </c>
      <c r="F148" s="23">
        <v>440</v>
      </c>
      <c r="G148" s="23">
        <v>250</v>
      </c>
    </row>
    <row r="149" spans="1:7" s="28" customFormat="1" ht="60">
      <c r="A149" s="46" t="s">
        <v>330</v>
      </c>
      <c r="B149" s="117" t="s">
        <v>42</v>
      </c>
      <c r="C149" s="117" t="s">
        <v>301</v>
      </c>
      <c r="D149" s="43" t="s">
        <v>331</v>
      </c>
      <c r="E149" s="44"/>
      <c r="F149" s="23">
        <f>SUM(F150)</f>
        <v>270</v>
      </c>
      <c r="G149" s="23">
        <f>SUM(G150)</f>
        <v>350</v>
      </c>
    </row>
    <row r="150" spans="1:7" s="28" customFormat="1">
      <c r="A150" s="46" t="s">
        <v>25</v>
      </c>
      <c r="B150" s="117" t="s">
        <v>42</v>
      </c>
      <c r="C150" s="117" t="s">
        <v>301</v>
      </c>
      <c r="D150" s="43" t="s">
        <v>331</v>
      </c>
      <c r="E150" s="44">
        <v>800</v>
      </c>
      <c r="F150" s="23">
        <v>270</v>
      </c>
      <c r="G150" s="23">
        <v>350</v>
      </c>
    </row>
    <row r="151" spans="1:7" s="28" customFormat="1" ht="60">
      <c r="A151" s="46" t="s">
        <v>332</v>
      </c>
      <c r="B151" s="117" t="s">
        <v>42</v>
      </c>
      <c r="C151" s="117" t="s">
        <v>301</v>
      </c>
      <c r="D151" s="49" t="s">
        <v>333</v>
      </c>
      <c r="E151" s="44"/>
      <c r="F151" s="23">
        <f>SUM(F152)</f>
        <v>250</v>
      </c>
      <c r="G151" s="23">
        <f>SUM(G152)</f>
        <v>200</v>
      </c>
    </row>
    <row r="152" spans="1:7" s="28" customFormat="1">
      <c r="A152" s="46" t="s">
        <v>25</v>
      </c>
      <c r="B152" s="117" t="s">
        <v>42</v>
      </c>
      <c r="C152" s="117" t="s">
        <v>301</v>
      </c>
      <c r="D152" s="49" t="s">
        <v>333</v>
      </c>
      <c r="E152" s="44">
        <v>800</v>
      </c>
      <c r="F152" s="23">
        <v>250</v>
      </c>
      <c r="G152" s="23">
        <v>200</v>
      </c>
    </row>
    <row r="153" spans="1:7" s="28" customFormat="1">
      <c r="A153" s="42" t="s">
        <v>334</v>
      </c>
      <c r="B153" s="117" t="s">
        <v>42</v>
      </c>
      <c r="C153" s="117" t="s">
        <v>335</v>
      </c>
      <c r="D153" s="43"/>
      <c r="E153" s="44"/>
      <c r="F153" s="23">
        <f>SUM(F154+F162+F175+F179)</f>
        <v>93629.799999999988</v>
      </c>
      <c r="G153" s="23">
        <f>SUM(G154+G162+G175+G179)</f>
        <v>128934.6</v>
      </c>
    </row>
    <row r="154" spans="1:7" s="28" customFormat="1">
      <c r="A154" s="42" t="s">
        <v>336</v>
      </c>
      <c r="B154" s="117" t="s">
        <v>42</v>
      </c>
      <c r="C154" s="117" t="s">
        <v>337</v>
      </c>
      <c r="D154" s="43"/>
      <c r="E154" s="44"/>
      <c r="F154" s="23">
        <f>SUM(F155)</f>
        <v>13135</v>
      </c>
      <c r="G154" s="23">
        <f>SUM(G155)</f>
        <v>13135</v>
      </c>
    </row>
    <row r="155" spans="1:7" s="28" customFormat="1" ht="75">
      <c r="A155" s="42" t="s">
        <v>294</v>
      </c>
      <c r="B155" s="117" t="s">
        <v>42</v>
      </c>
      <c r="C155" s="117" t="s">
        <v>337</v>
      </c>
      <c r="D155" s="43" t="s">
        <v>295</v>
      </c>
      <c r="E155" s="44"/>
      <c r="F155" s="23">
        <f>SUM(F156+F159)</f>
        <v>13135</v>
      </c>
      <c r="G155" s="23">
        <f>SUM(G156+G159)</f>
        <v>13135</v>
      </c>
    </row>
    <row r="156" spans="1:7" s="28" customFormat="1" ht="60">
      <c r="A156" s="42" t="s">
        <v>338</v>
      </c>
      <c r="B156" s="117" t="s">
        <v>42</v>
      </c>
      <c r="C156" s="117" t="s">
        <v>337</v>
      </c>
      <c r="D156" s="43" t="s">
        <v>339</v>
      </c>
      <c r="E156" s="44"/>
      <c r="F156" s="23">
        <f>SUM(F157)</f>
        <v>1900</v>
      </c>
      <c r="G156" s="23">
        <f>SUM(G157)</f>
        <v>1900</v>
      </c>
    </row>
    <row r="157" spans="1:7" s="28" customFormat="1" ht="60">
      <c r="A157" s="46" t="s">
        <v>340</v>
      </c>
      <c r="B157" s="117" t="s">
        <v>42</v>
      </c>
      <c r="C157" s="117" t="s">
        <v>337</v>
      </c>
      <c r="D157" s="43" t="s">
        <v>341</v>
      </c>
      <c r="E157" s="44"/>
      <c r="F157" s="23">
        <f>SUM(F158)</f>
        <v>1900</v>
      </c>
      <c r="G157" s="23">
        <f>SUM(G158)</f>
        <v>1900</v>
      </c>
    </row>
    <row r="158" spans="1:7" s="28" customFormat="1" ht="30">
      <c r="A158" s="46" t="s">
        <v>24</v>
      </c>
      <c r="B158" s="117" t="s">
        <v>42</v>
      </c>
      <c r="C158" s="117" t="s">
        <v>337</v>
      </c>
      <c r="D158" s="43" t="s">
        <v>341</v>
      </c>
      <c r="E158" s="44">
        <v>200</v>
      </c>
      <c r="F158" s="23">
        <v>1900</v>
      </c>
      <c r="G158" s="23">
        <v>1900</v>
      </c>
    </row>
    <row r="159" spans="1:7" s="28" customFormat="1" ht="30">
      <c r="A159" s="46" t="s">
        <v>342</v>
      </c>
      <c r="B159" s="117" t="s">
        <v>42</v>
      </c>
      <c r="C159" s="117" t="s">
        <v>337</v>
      </c>
      <c r="D159" s="43" t="s">
        <v>343</v>
      </c>
      <c r="E159" s="44"/>
      <c r="F159" s="23">
        <f>SUM(F160)</f>
        <v>11235</v>
      </c>
      <c r="G159" s="23">
        <f>SUM(G160)</f>
        <v>11235</v>
      </c>
    </row>
    <row r="160" spans="1:7" s="28" customFormat="1" ht="45">
      <c r="A160" s="46" t="s">
        <v>344</v>
      </c>
      <c r="B160" s="117" t="s">
        <v>42</v>
      </c>
      <c r="C160" s="117" t="s">
        <v>337</v>
      </c>
      <c r="D160" s="43" t="s">
        <v>345</v>
      </c>
      <c r="E160" s="44"/>
      <c r="F160" s="23">
        <f>SUM(F161)</f>
        <v>11235</v>
      </c>
      <c r="G160" s="23">
        <f>SUM(G161)</f>
        <v>11235</v>
      </c>
    </row>
    <row r="161" spans="1:7" s="28" customFormat="1" ht="30">
      <c r="A161" s="46" t="s">
        <v>24</v>
      </c>
      <c r="B161" s="117" t="s">
        <v>42</v>
      </c>
      <c r="C161" s="117" t="s">
        <v>337</v>
      </c>
      <c r="D161" s="43" t="s">
        <v>345</v>
      </c>
      <c r="E161" s="44">
        <v>200</v>
      </c>
      <c r="F161" s="23">
        <v>11235</v>
      </c>
      <c r="G161" s="23">
        <v>11235</v>
      </c>
    </row>
    <row r="162" spans="1:7" s="28" customFormat="1">
      <c r="A162" s="42" t="s">
        <v>346</v>
      </c>
      <c r="B162" s="117" t="s">
        <v>42</v>
      </c>
      <c r="C162" s="117" t="s">
        <v>347</v>
      </c>
      <c r="D162" s="43"/>
      <c r="E162" s="44"/>
      <c r="F162" s="23">
        <f>SUM(F163)</f>
        <v>9977.6</v>
      </c>
      <c r="G162" s="23">
        <f>SUM(G163)</f>
        <v>45000</v>
      </c>
    </row>
    <row r="163" spans="1:7" s="28" customFormat="1" ht="75">
      <c r="A163" s="45" t="s">
        <v>348</v>
      </c>
      <c r="B163" s="117" t="s">
        <v>42</v>
      </c>
      <c r="C163" s="117" t="s">
        <v>347</v>
      </c>
      <c r="D163" s="43" t="s">
        <v>295</v>
      </c>
      <c r="E163" s="44"/>
      <c r="F163" s="23">
        <f>SUM(F164)</f>
        <v>9977.6</v>
      </c>
      <c r="G163" s="23">
        <f>SUM(G164)</f>
        <v>45000</v>
      </c>
    </row>
    <row r="164" spans="1:7" s="28" customFormat="1" ht="60">
      <c r="A164" s="45" t="s">
        <v>338</v>
      </c>
      <c r="B164" s="117" t="s">
        <v>42</v>
      </c>
      <c r="C164" s="117" t="s">
        <v>347</v>
      </c>
      <c r="D164" s="43" t="s">
        <v>339</v>
      </c>
      <c r="E164" s="44"/>
      <c r="F164" s="23">
        <f>SUM(F165+F167+F169+F171+F173)</f>
        <v>9977.6</v>
      </c>
      <c r="G164" s="23">
        <f>SUM(G165+G167+G169+G171+G173)</f>
        <v>45000</v>
      </c>
    </row>
    <row r="165" spans="1:7" s="28" customFormat="1" ht="45">
      <c r="A165" s="42" t="s">
        <v>349</v>
      </c>
      <c r="B165" s="117" t="s">
        <v>42</v>
      </c>
      <c r="C165" s="117" t="s">
        <v>347</v>
      </c>
      <c r="D165" s="43" t="s">
        <v>350</v>
      </c>
      <c r="E165" s="44"/>
      <c r="F165" s="23">
        <f>SUM(F166)</f>
        <v>1977.6</v>
      </c>
      <c r="G165" s="23"/>
    </row>
    <row r="166" spans="1:7" s="28" customFormat="1" ht="45">
      <c r="A166" s="46" t="s">
        <v>181</v>
      </c>
      <c r="B166" s="117" t="s">
        <v>42</v>
      </c>
      <c r="C166" s="117" t="s">
        <v>347</v>
      </c>
      <c r="D166" s="43" t="s">
        <v>350</v>
      </c>
      <c r="E166" s="44">
        <v>400</v>
      </c>
      <c r="F166" s="23">
        <v>1977.6</v>
      </c>
      <c r="G166" s="23"/>
    </row>
    <row r="167" spans="1:7" s="28" customFormat="1" ht="45">
      <c r="A167" s="46" t="s">
        <v>351</v>
      </c>
      <c r="B167" s="117" t="s">
        <v>42</v>
      </c>
      <c r="C167" s="117" t="s">
        <v>347</v>
      </c>
      <c r="D167" s="43" t="s">
        <v>352</v>
      </c>
      <c r="E167" s="44"/>
      <c r="F167" s="23">
        <f>SUM(F168)</f>
        <v>1000</v>
      </c>
      <c r="G167" s="23"/>
    </row>
    <row r="168" spans="1:7" s="28" customFormat="1" ht="45">
      <c r="A168" s="46" t="s">
        <v>181</v>
      </c>
      <c r="B168" s="117" t="s">
        <v>42</v>
      </c>
      <c r="C168" s="117" t="s">
        <v>347</v>
      </c>
      <c r="D168" s="43" t="s">
        <v>352</v>
      </c>
      <c r="E168" s="44">
        <v>400</v>
      </c>
      <c r="F168" s="23">
        <v>1000</v>
      </c>
      <c r="G168" s="23"/>
    </row>
    <row r="169" spans="1:7" s="28" customFormat="1" ht="45">
      <c r="A169" s="46" t="s">
        <v>353</v>
      </c>
      <c r="B169" s="117" t="s">
        <v>42</v>
      </c>
      <c r="C169" s="117" t="s">
        <v>347</v>
      </c>
      <c r="D169" s="43" t="s">
        <v>354</v>
      </c>
      <c r="E169" s="44"/>
      <c r="F169" s="23">
        <f>SUM(F170)</f>
        <v>1000</v>
      </c>
      <c r="G169" s="23"/>
    </row>
    <row r="170" spans="1:7" s="28" customFormat="1" ht="45">
      <c r="A170" s="46" t="s">
        <v>181</v>
      </c>
      <c r="B170" s="117" t="s">
        <v>42</v>
      </c>
      <c r="C170" s="117" t="s">
        <v>347</v>
      </c>
      <c r="D170" s="43" t="s">
        <v>354</v>
      </c>
      <c r="E170" s="44">
        <v>400</v>
      </c>
      <c r="F170" s="23">
        <v>1000</v>
      </c>
      <c r="G170" s="23"/>
    </row>
    <row r="171" spans="1:7" s="28" customFormat="1" ht="90">
      <c r="A171" s="46" t="s">
        <v>355</v>
      </c>
      <c r="B171" s="117" t="s">
        <v>42</v>
      </c>
      <c r="C171" s="117" t="s">
        <v>347</v>
      </c>
      <c r="D171" s="43" t="s">
        <v>356</v>
      </c>
      <c r="E171" s="44"/>
      <c r="F171" s="23">
        <f>SUM(F172)</f>
        <v>1000</v>
      </c>
      <c r="G171" s="23">
        <f>SUM(G172)</f>
        <v>15000</v>
      </c>
    </row>
    <row r="172" spans="1:7" s="28" customFormat="1" ht="45">
      <c r="A172" s="46" t="s">
        <v>181</v>
      </c>
      <c r="B172" s="117" t="s">
        <v>42</v>
      </c>
      <c r="C172" s="117" t="s">
        <v>347</v>
      </c>
      <c r="D172" s="43" t="s">
        <v>356</v>
      </c>
      <c r="E172" s="44">
        <v>400</v>
      </c>
      <c r="F172" s="23">
        <v>1000</v>
      </c>
      <c r="G172" s="23">
        <v>15000</v>
      </c>
    </row>
    <row r="173" spans="1:7" s="28" customFormat="1" ht="30">
      <c r="A173" s="46" t="s">
        <v>357</v>
      </c>
      <c r="B173" s="117" t="s">
        <v>42</v>
      </c>
      <c r="C173" s="117" t="s">
        <v>347</v>
      </c>
      <c r="D173" s="43" t="s">
        <v>358</v>
      </c>
      <c r="E173" s="44"/>
      <c r="F173" s="23">
        <f>SUM(F174)</f>
        <v>5000</v>
      </c>
      <c r="G173" s="23">
        <f>SUM(G174)</f>
        <v>30000</v>
      </c>
    </row>
    <row r="174" spans="1:7" s="28" customFormat="1" ht="45">
      <c r="A174" s="46" t="s">
        <v>181</v>
      </c>
      <c r="B174" s="117" t="s">
        <v>42</v>
      </c>
      <c r="C174" s="117" t="s">
        <v>347</v>
      </c>
      <c r="D174" s="43" t="s">
        <v>358</v>
      </c>
      <c r="E174" s="44">
        <v>400</v>
      </c>
      <c r="F174" s="23">
        <v>5000</v>
      </c>
      <c r="G174" s="23">
        <v>30000</v>
      </c>
    </row>
    <row r="175" spans="1:7" s="28" customFormat="1">
      <c r="A175" s="42" t="s">
        <v>359</v>
      </c>
      <c r="B175" s="117" t="s">
        <v>42</v>
      </c>
      <c r="C175" s="117" t="s">
        <v>360</v>
      </c>
      <c r="D175" s="43"/>
      <c r="E175" s="44"/>
      <c r="F175" s="23">
        <f>F176</f>
        <v>16685.599999999999</v>
      </c>
      <c r="G175" s="23">
        <f>G176</f>
        <v>16685.599999999999</v>
      </c>
    </row>
    <row r="176" spans="1:7" s="28" customFormat="1">
      <c r="A176" s="17" t="s">
        <v>13</v>
      </c>
      <c r="B176" s="117" t="s">
        <v>42</v>
      </c>
      <c r="C176" s="117" t="s">
        <v>360</v>
      </c>
      <c r="D176" s="5" t="s">
        <v>14</v>
      </c>
      <c r="E176" s="44"/>
      <c r="F176" s="23">
        <f>F177</f>
        <v>16685.599999999999</v>
      </c>
      <c r="G176" s="23">
        <f>G177</f>
        <v>16685.599999999999</v>
      </c>
    </row>
    <row r="177" spans="1:7" s="28" customFormat="1" ht="45">
      <c r="A177" s="46" t="s">
        <v>361</v>
      </c>
      <c r="B177" s="117" t="s">
        <v>42</v>
      </c>
      <c r="C177" s="117" t="s">
        <v>360</v>
      </c>
      <c r="D177" s="43" t="s">
        <v>362</v>
      </c>
      <c r="E177" s="44"/>
      <c r="F177" s="23">
        <f>SUM(F178)</f>
        <v>16685.599999999999</v>
      </c>
      <c r="G177" s="23">
        <f>SUM(G178)</f>
        <v>16685.599999999999</v>
      </c>
    </row>
    <row r="178" spans="1:7" s="28" customFormat="1">
      <c r="A178" s="46" t="s">
        <v>25</v>
      </c>
      <c r="B178" s="117" t="s">
        <v>42</v>
      </c>
      <c r="C178" s="117" t="s">
        <v>360</v>
      </c>
      <c r="D178" s="43" t="s">
        <v>362</v>
      </c>
      <c r="E178" s="44">
        <v>800</v>
      </c>
      <c r="F178" s="23">
        <v>16685.599999999999</v>
      </c>
      <c r="G178" s="23">
        <v>16685.599999999999</v>
      </c>
    </row>
    <row r="179" spans="1:7" s="28" customFormat="1" ht="30">
      <c r="A179" s="42" t="s">
        <v>133</v>
      </c>
      <c r="B179" s="117" t="s">
        <v>42</v>
      </c>
      <c r="C179" s="117" t="s">
        <v>134</v>
      </c>
      <c r="D179" s="43"/>
      <c r="E179" s="44"/>
      <c r="F179" s="23">
        <f>SUM(F180)</f>
        <v>53831.6</v>
      </c>
      <c r="G179" s="23">
        <f>SUM(G180)</f>
        <v>54114</v>
      </c>
    </row>
    <row r="180" spans="1:7" s="28" customFormat="1" ht="75">
      <c r="A180" s="42" t="s">
        <v>363</v>
      </c>
      <c r="B180" s="117" t="s">
        <v>42</v>
      </c>
      <c r="C180" s="117" t="s">
        <v>134</v>
      </c>
      <c r="D180" s="43" t="s">
        <v>303</v>
      </c>
      <c r="E180" s="44"/>
      <c r="F180" s="23">
        <f>SUM(F181)</f>
        <v>53831.6</v>
      </c>
      <c r="G180" s="23">
        <f>SUM(G181)</f>
        <v>54114</v>
      </c>
    </row>
    <row r="181" spans="1:7" s="28" customFormat="1" ht="45">
      <c r="A181" s="46" t="s">
        <v>251</v>
      </c>
      <c r="B181" s="117" t="s">
        <v>42</v>
      </c>
      <c r="C181" s="117" t="s">
        <v>134</v>
      </c>
      <c r="D181" s="50" t="s">
        <v>364</v>
      </c>
      <c r="E181" s="44"/>
      <c r="F181" s="23">
        <f>SUM(F182:F184)</f>
        <v>53831.6</v>
      </c>
      <c r="G181" s="23">
        <f>SUM(G182:G184)</f>
        <v>54114</v>
      </c>
    </row>
    <row r="182" spans="1:7" s="28" customFormat="1" ht="75">
      <c r="A182" s="46" t="s">
        <v>17</v>
      </c>
      <c r="B182" s="117" t="s">
        <v>42</v>
      </c>
      <c r="C182" s="117" t="s">
        <v>134</v>
      </c>
      <c r="D182" s="43" t="s">
        <v>364</v>
      </c>
      <c r="E182" s="44">
        <v>100</v>
      </c>
      <c r="F182" s="23">
        <v>34207.9</v>
      </c>
      <c r="G182" s="23">
        <v>34490.300000000003</v>
      </c>
    </row>
    <row r="183" spans="1:7" s="28" customFormat="1" ht="30">
      <c r="A183" s="46" t="s">
        <v>24</v>
      </c>
      <c r="B183" s="117" t="s">
        <v>42</v>
      </c>
      <c r="C183" s="117" t="s">
        <v>134</v>
      </c>
      <c r="D183" s="43" t="s">
        <v>364</v>
      </c>
      <c r="E183" s="44">
        <v>200</v>
      </c>
      <c r="F183" s="23">
        <v>5109.7</v>
      </c>
      <c r="G183" s="23">
        <v>5109.7</v>
      </c>
    </row>
    <row r="184" spans="1:7" s="28" customFormat="1">
      <c r="A184" s="24" t="s">
        <v>25</v>
      </c>
      <c r="B184" s="117" t="s">
        <v>42</v>
      </c>
      <c r="C184" s="117" t="s">
        <v>134</v>
      </c>
      <c r="D184" s="43" t="s">
        <v>364</v>
      </c>
      <c r="E184" s="44">
        <v>800</v>
      </c>
      <c r="F184" s="23">
        <v>14514</v>
      </c>
      <c r="G184" s="23">
        <v>14514</v>
      </c>
    </row>
    <row r="185" spans="1:7">
      <c r="A185" s="24" t="s">
        <v>77</v>
      </c>
      <c r="B185" s="5" t="s">
        <v>42</v>
      </c>
      <c r="C185" s="9" t="s">
        <v>78</v>
      </c>
      <c r="D185" s="5"/>
      <c r="E185" s="8"/>
      <c r="F185" s="3">
        <f>SUM(F191+F186)</f>
        <v>16080.4</v>
      </c>
      <c r="G185" s="3">
        <f>SUM(G191+G186)</f>
        <v>9957.9</v>
      </c>
    </row>
    <row r="186" spans="1:7">
      <c r="A186" s="17" t="s">
        <v>167</v>
      </c>
      <c r="B186" s="117" t="s">
        <v>42</v>
      </c>
      <c r="C186" s="117" t="s">
        <v>168</v>
      </c>
      <c r="D186" s="5"/>
      <c r="E186" s="8"/>
      <c r="F186" s="23">
        <f>F187</f>
        <v>6500</v>
      </c>
      <c r="G186" s="23">
        <f>G187</f>
        <v>0</v>
      </c>
    </row>
    <row r="187" spans="1:7" ht="30">
      <c r="A187" s="42" t="s">
        <v>169</v>
      </c>
      <c r="B187" s="117" t="s">
        <v>42</v>
      </c>
      <c r="C187" s="117" t="s">
        <v>168</v>
      </c>
      <c r="D187" s="43" t="s">
        <v>184</v>
      </c>
      <c r="E187" s="44"/>
      <c r="F187" s="23">
        <f>SUM(F188)</f>
        <v>6500</v>
      </c>
      <c r="G187" s="23"/>
    </row>
    <row r="188" spans="1:7" ht="30">
      <c r="A188" s="42" t="s">
        <v>365</v>
      </c>
      <c r="B188" s="117" t="s">
        <v>42</v>
      </c>
      <c r="C188" s="117" t="s">
        <v>168</v>
      </c>
      <c r="D188" s="43" t="s">
        <v>201</v>
      </c>
      <c r="E188" s="44"/>
      <c r="F188" s="23">
        <f>SUM(F189)</f>
        <v>6500</v>
      </c>
      <c r="G188" s="23"/>
    </row>
    <row r="189" spans="1:7" ht="30">
      <c r="A189" s="46" t="s">
        <v>366</v>
      </c>
      <c r="B189" s="117" t="s">
        <v>42</v>
      </c>
      <c r="C189" s="117" t="s">
        <v>168</v>
      </c>
      <c r="D189" s="43" t="s">
        <v>367</v>
      </c>
      <c r="E189" s="44"/>
      <c r="F189" s="23">
        <f>SUM(F190)</f>
        <v>6500</v>
      </c>
      <c r="G189" s="23"/>
    </row>
    <row r="190" spans="1:7" ht="45">
      <c r="A190" s="46" t="s">
        <v>181</v>
      </c>
      <c r="B190" s="117" t="s">
        <v>42</v>
      </c>
      <c r="C190" s="117" t="s">
        <v>168</v>
      </c>
      <c r="D190" s="43" t="s">
        <v>367</v>
      </c>
      <c r="E190" s="44">
        <v>400</v>
      </c>
      <c r="F190" s="23">
        <v>6500</v>
      </c>
      <c r="G190" s="23"/>
    </row>
    <row r="191" spans="1:7">
      <c r="A191" s="17" t="s">
        <v>79</v>
      </c>
      <c r="B191" s="5" t="s">
        <v>42</v>
      </c>
      <c r="C191" s="9" t="s">
        <v>80</v>
      </c>
      <c r="D191" s="5"/>
      <c r="E191" s="29"/>
      <c r="F191" s="3">
        <f t="shared" ref="F191:G191" si="11">SUM(F192)</f>
        <v>9580.4</v>
      </c>
      <c r="G191" s="3">
        <f t="shared" si="11"/>
        <v>9957.9</v>
      </c>
    </row>
    <row r="192" spans="1:7" ht="45">
      <c r="A192" s="17" t="s">
        <v>81</v>
      </c>
      <c r="B192" s="5" t="s">
        <v>42</v>
      </c>
      <c r="C192" s="9" t="s">
        <v>80</v>
      </c>
      <c r="D192" s="5" t="s">
        <v>82</v>
      </c>
      <c r="E192" s="9"/>
      <c r="F192" s="3">
        <f t="shared" ref="F192:G192" si="12">SUM(F193+F195)</f>
        <v>9580.4</v>
      </c>
      <c r="G192" s="3">
        <f t="shared" si="12"/>
        <v>9957.9</v>
      </c>
    </row>
    <row r="193" spans="1:7" ht="30">
      <c r="A193" s="17" t="s">
        <v>83</v>
      </c>
      <c r="B193" s="5" t="s">
        <v>42</v>
      </c>
      <c r="C193" s="9" t="s">
        <v>80</v>
      </c>
      <c r="D193" s="5" t="s">
        <v>84</v>
      </c>
      <c r="E193" s="8"/>
      <c r="F193" s="3">
        <v>183</v>
      </c>
      <c r="G193" s="3">
        <v>183</v>
      </c>
    </row>
    <row r="194" spans="1:7" ht="30">
      <c r="A194" s="17" t="s">
        <v>24</v>
      </c>
      <c r="B194" s="5" t="s">
        <v>42</v>
      </c>
      <c r="C194" s="9" t="s">
        <v>80</v>
      </c>
      <c r="D194" s="5" t="s">
        <v>84</v>
      </c>
      <c r="E194" s="8">
        <v>200</v>
      </c>
      <c r="F194" s="3">
        <v>183</v>
      </c>
      <c r="G194" s="3">
        <v>183</v>
      </c>
    </row>
    <row r="195" spans="1:7" ht="45">
      <c r="A195" s="1" t="s">
        <v>65</v>
      </c>
      <c r="B195" s="5" t="s">
        <v>42</v>
      </c>
      <c r="C195" s="9" t="s">
        <v>80</v>
      </c>
      <c r="D195" s="5" t="s">
        <v>85</v>
      </c>
      <c r="E195" s="8"/>
      <c r="F195" s="23">
        <v>9397.4</v>
      </c>
      <c r="G195" s="23">
        <v>9774.9</v>
      </c>
    </row>
    <row r="196" spans="1:7" ht="45">
      <c r="A196" s="17" t="s">
        <v>86</v>
      </c>
      <c r="B196" s="5" t="s">
        <v>42</v>
      </c>
      <c r="C196" s="9" t="s">
        <v>80</v>
      </c>
      <c r="D196" s="5" t="s">
        <v>85</v>
      </c>
      <c r="E196" s="8">
        <v>600</v>
      </c>
      <c r="F196" s="23">
        <v>9397.4</v>
      </c>
      <c r="G196" s="23">
        <v>9774.9</v>
      </c>
    </row>
    <row r="197" spans="1:7">
      <c r="A197" s="17" t="s">
        <v>33</v>
      </c>
      <c r="B197" s="5" t="s">
        <v>42</v>
      </c>
      <c r="C197" s="9" t="s">
        <v>34</v>
      </c>
      <c r="D197" s="5"/>
      <c r="E197" s="8"/>
      <c r="F197" s="3">
        <f t="shared" ref="F197:G197" si="13">SUM(F198+F202)</f>
        <v>13612.1</v>
      </c>
      <c r="G197" s="3">
        <f t="shared" si="13"/>
        <v>13819.3</v>
      </c>
    </row>
    <row r="198" spans="1:7">
      <c r="A198" s="17" t="s">
        <v>87</v>
      </c>
      <c r="B198" s="5" t="s">
        <v>42</v>
      </c>
      <c r="C198" s="9" t="s">
        <v>88</v>
      </c>
      <c r="D198" s="5"/>
      <c r="E198" s="8"/>
      <c r="F198" s="3">
        <v>7190.4</v>
      </c>
      <c r="G198" s="3">
        <v>7190.4</v>
      </c>
    </row>
    <row r="199" spans="1:7">
      <c r="A199" s="17" t="s">
        <v>13</v>
      </c>
      <c r="B199" s="5" t="s">
        <v>42</v>
      </c>
      <c r="C199" s="9" t="s">
        <v>88</v>
      </c>
      <c r="D199" s="5" t="s">
        <v>14</v>
      </c>
      <c r="E199" s="8"/>
      <c r="F199" s="3">
        <v>7190.4</v>
      </c>
      <c r="G199" s="3">
        <v>7190.4</v>
      </c>
    </row>
    <row r="200" spans="1:7">
      <c r="A200" s="17" t="s">
        <v>89</v>
      </c>
      <c r="B200" s="5" t="s">
        <v>42</v>
      </c>
      <c r="C200" s="9" t="s">
        <v>88</v>
      </c>
      <c r="D200" s="5" t="s">
        <v>90</v>
      </c>
      <c r="E200" s="8"/>
      <c r="F200" s="3">
        <v>7190.4</v>
      </c>
      <c r="G200" s="3">
        <v>7190.4</v>
      </c>
    </row>
    <row r="201" spans="1:7" ht="30">
      <c r="A201" s="17" t="s">
        <v>32</v>
      </c>
      <c r="B201" s="5" t="s">
        <v>42</v>
      </c>
      <c r="C201" s="9" t="s">
        <v>88</v>
      </c>
      <c r="D201" s="5" t="s">
        <v>90</v>
      </c>
      <c r="E201" s="8">
        <v>300</v>
      </c>
      <c r="F201" s="3">
        <v>7190.4</v>
      </c>
      <c r="G201" s="3">
        <v>7190.4</v>
      </c>
    </row>
    <row r="202" spans="1:7">
      <c r="A202" s="17" t="s">
        <v>35</v>
      </c>
      <c r="B202" s="5" t="s">
        <v>42</v>
      </c>
      <c r="C202" s="9" t="s">
        <v>36</v>
      </c>
      <c r="D202" s="5"/>
      <c r="E202" s="8"/>
      <c r="F202" s="3">
        <f t="shared" ref="F202:G202" si="14">SUM(F203)</f>
        <v>6421.7000000000007</v>
      </c>
      <c r="G202" s="3">
        <f t="shared" si="14"/>
        <v>6628.9</v>
      </c>
    </row>
    <row r="203" spans="1:7">
      <c r="A203" s="17" t="s">
        <v>13</v>
      </c>
      <c r="B203" s="5" t="s">
        <v>42</v>
      </c>
      <c r="C203" s="9" t="s">
        <v>36</v>
      </c>
      <c r="D203" s="5" t="s">
        <v>14</v>
      </c>
      <c r="E203" s="8"/>
      <c r="F203" s="3">
        <f t="shared" ref="F203:G203" si="15">SUM(F204+F206+F208+F210)</f>
        <v>6421.7000000000007</v>
      </c>
      <c r="G203" s="3">
        <f t="shared" si="15"/>
        <v>6628.9</v>
      </c>
    </row>
    <row r="204" spans="1:7" ht="30">
      <c r="A204" s="17" t="s">
        <v>91</v>
      </c>
      <c r="B204" s="5" t="s">
        <v>42</v>
      </c>
      <c r="C204" s="9" t="s">
        <v>36</v>
      </c>
      <c r="D204" s="5" t="s">
        <v>92</v>
      </c>
      <c r="E204" s="8"/>
      <c r="F204" s="23">
        <v>1610.4</v>
      </c>
      <c r="G204" s="23">
        <v>1754.4</v>
      </c>
    </row>
    <row r="205" spans="1:7" ht="30">
      <c r="A205" s="17" t="s">
        <v>32</v>
      </c>
      <c r="B205" s="5" t="s">
        <v>42</v>
      </c>
      <c r="C205" s="9" t="s">
        <v>36</v>
      </c>
      <c r="D205" s="5" t="s">
        <v>92</v>
      </c>
      <c r="E205" s="8">
        <v>300</v>
      </c>
      <c r="F205" s="23">
        <v>1610.4</v>
      </c>
      <c r="G205" s="23">
        <v>1754.4</v>
      </c>
    </row>
    <row r="206" spans="1:7" ht="45">
      <c r="A206" s="17" t="s">
        <v>93</v>
      </c>
      <c r="B206" s="5" t="s">
        <v>42</v>
      </c>
      <c r="C206" s="9" t="s">
        <v>36</v>
      </c>
      <c r="D206" s="5" t="s">
        <v>94</v>
      </c>
      <c r="E206" s="8"/>
      <c r="F206" s="23">
        <v>3276.8</v>
      </c>
      <c r="G206" s="23">
        <v>3340</v>
      </c>
    </row>
    <row r="207" spans="1:7" ht="30">
      <c r="A207" s="17" t="s">
        <v>32</v>
      </c>
      <c r="B207" s="5" t="s">
        <v>42</v>
      </c>
      <c r="C207" s="9" t="s">
        <v>36</v>
      </c>
      <c r="D207" s="5" t="s">
        <v>94</v>
      </c>
      <c r="E207" s="8">
        <v>300</v>
      </c>
      <c r="F207" s="23">
        <v>3276.8</v>
      </c>
      <c r="G207" s="23">
        <v>3340</v>
      </c>
    </row>
    <row r="208" spans="1:7">
      <c r="A208" s="17" t="s">
        <v>95</v>
      </c>
      <c r="B208" s="5" t="s">
        <v>42</v>
      </c>
      <c r="C208" s="9" t="s">
        <v>36</v>
      </c>
      <c r="D208" s="5" t="s">
        <v>96</v>
      </c>
      <c r="E208" s="8"/>
      <c r="F208" s="3">
        <v>759.5</v>
      </c>
      <c r="G208" s="3">
        <v>759.5</v>
      </c>
    </row>
    <row r="209" spans="1:7" ht="45">
      <c r="A209" s="17" t="s">
        <v>86</v>
      </c>
      <c r="B209" s="5" t="s">
        <v>42</v>
      </c>
      <c r="C209" s="9" t="s">
        <v>36</v>
      </c>
      <c r="D209" s="5" t="s">
        <v>96</v>
      </c>
      <c r="E209" s="8">
        <v>600</v>
      </c>
      <c r="F209" s="3">
        <v>759.5</v>
      </c>
      <c r="G209" s="3">
        <v>759.5</v>
      </c>
    </row>
    <row r="210" spans="1:7" ht="30">
      <c r="A210" s="17" t="s">
        <v>97</v>
      </c>
      <c r="B210" s="5" t="s">
        <v>42</v>
      </c>
      <c r="C210" s="9" t="s">
        <v>36</v>
      </c>
      <c r="D210" s="5" t="s">
        <v>98</v>
      </c>
      <c r="E210" s="8"/>
      <c r="F210" s="3">
        <v>775</v>
      </c>
      <c r="G210" s="3">
        <v>775</v>
      </c>
    </row>
    <row r="211" spans="1:7" ht="30">
      <c r="A211" s="17" t="s">
        <v>32</v>
      </c>
      <c r="B211" s="5" t="s">
        <v>42</v>
      </c>
      <c r="C211" s="9" t="s">
        <v>36</v>
      </c>
      <c r="D211" s="5" t="s">
        <v>98</v>
      </c>
      <c r="E211" s="8">
        <v>300</v>
      </c>
      <c r="F211" s="3">
        <v>775</v>
      </c>
      <c r="G211" s="3">
        <v>775</v>
      </c>
    </row>
    <row r="212" spans="1:7">
      <c r="A212" s="17" t="s">
        <v>99</v>
      </c>
      <c r="B212" s="5" t="s">
        <v>42</v>
      </c>
      <c r="C212" s="9" t="s">
        <v>100</v>
      </c>
      <c r="D212" s="5"/>
      <c r="E212" s="8"/>
      <c r="F212" s="23">
        <f>SUM(F213+F217)</f>
        <v>30101.4</v>
      </c>
      <c r="G212" s="23">
        <f>SUM(G213+G217)</f>
        <v>30488.9</v>
      </c>
    </row>
    <row r="213" spans="1:7">
      <c r="A213" s="17" t="s">
        <v>101</v>
      </c>
      <c r="B213" s="5" t="s">
        <v>42</v>
      </c>
      <c r="C213" s="9" t="s">
        <v>102</v>
      </c>
      <c r="D213" s="5"/>
      <c r="E213" s="8"/>
      <c r="F213" s="23">
        <f>F214</f>
        <v>22498.7</v>
      </c>
      <c r="G213" s="23">
        <f>G214</f>
        <v>22886.2</v>
      </c>
    </row>
    <row r="214" spans="1:7" ht="45">
      <c r="A214" s="17" t="s">
        <v>103</v>
      </c>
      <c r="B214" s="5" t="s">
        <v>42</v>
      </c>
      <c r="C214" s="9" t="s">
        <v>102</v>
      </c>
      <c r="D214" s="5" t="s">
        <v>104</v>
      </c>
      <c r="E214" s="8"/>
      <c r="F214" s="3">
        <f>F215</f>
        <v>22498.7</v>
      </c>
      <c r="G214" s="3">
        <f>G215</f>
        <v>22886.2</v>
      </c>
    </row>
    <row r="215" spans="1:7" ht="45">
      <c r="A215" s="1" t="s">
        <v>65</v>
      </c>
      <c r="B215" s="5" t="s">
        <v>42</v>
      </c>
      <c r="C215" s="9" t="s">
        <v>102</v>
      </c>
      <c r="D215" s="5" t="s">
        <v>105</v>
      </c>
      <c r="E215" s="8"/>
      <c r="F215" s="23">
        <v>22498.7</v>
      </c>
      <c r="G215" s="23">
        <v>22886.2</v>
      </c>
    </row>
    <row r="216" spans="1:7" ht="45">
      <c r="A216" s="17" t="s">
        <v>86</v>
      </c>
      <c r="B216" s="5" t="s">
        <v>42</v>
      </c>
      <c r="C216" s="9" t="s">
        <v>102</v>
      </c>
      <c r="D216" s="5" t="s">
        <v>105</v>
      </c>
      <c r="E216" s="8">
        <v>600</v>
      </c>
      <c r="F216" s="23">
        <v>22498.7</v>
      </c>
      <c r="G216" s="23">
        <v>22886.2</v>
      </c>
    </row>
    <row r="217" spans="1:7">
      <c r="A217" s="17" t="s">
        <v>106</v>
      </c>
      <c r="B217" s="5" t="s">
        <v>42</v>
      </c>
      <c r="C217" s="9" t="s">
        <v>107</v>
      </c>
      <c r="D217" s="5"/>
      <c r="E217" s="8"/>
      <c r="F217" s="23">
        <f>SUM(F218)</f>
        <v>7602.7</v>
      </c>
      <c r="G217" s="23">
        <f>SUM(G218)</f>
        <v>7602.7</v>
      </c>
    </row>
    <row r="218" spans="1:7" ht="45">
      <c r="A218" s="17" t="s">
        <v>103</v>
      </c>
      <c r="B218" s="5" t="s">
        <v>42</v>
      </c>
      <c r="C218" s="9" t="s">
        <v>107</v>
      </c>
      <c r="D218" s="5" t="s">
        <v>104</v>
      </c>
      <c r="E218" s="8"/>
      <c r="F218" s="3">
        <f t="shared" ref="F218:G218" si="16">SUM(F219+F221+F223+F225)</f>
        <v>7602.7</v>
      </c>
      <c r="G218" s="3">
        <f t="shared" si="16"/>
        <v>7602.7</v>
      </c>
    </row>
    <row r="219" spans="1:7" ht="45">
      <c r="A219" s="17" t="s">
        <v>108</v>
      </c>
      <c r="B219" s="5" t="s">
        <v>42</v>
      </c>
      <c r="C219" s="9" t="s">
        <v>107</v>
      </c>
      <c r="D219" s="5" t="s">
        <v>109</v>
      </c>
      <c r="E219" s="8"/>
      <c r="F219" s="3">
        <v>492</v>
      </c>
      <c r="G219" s="3">
        <v>492</v>
      </c>
    </row>
    <row r="220" spans="1:7" ht="30">
      <c r="A220" s="17" t="s">
        <v>24</v>
      </c>
      <c r="B220" s="5" t="s">
        <v>42</v>
      </c>
      <c r="C220" s="9" t="s">
        <v>107</v>
      </c>
      <c r="D220" s="5" t="s">
        <v>109</v>
      </c>
      <c r="E220" s="8">
        <v>200</v>
      </c>
      <c r="F220" s="3">
        <v>492</v>
      </c>
      <c r="G220" s="3">
        <v>492</v>
      </c>
    </row>
    <row r="221" spans="1:7" ht="30">
      <c r="A221" s="17" t="s">
        <v>110</v>
      </c>
      <c r="B221" s="5" t="s">
        <v>42</v>
      </c>
      <c r="C221" s="9" t="s">
        <v>107</v>
      </c>
      <c r="D221" s="5" t="s">
        <v>111</v>
      </c>
      <c r="E221" s="8"/>
      <c r="F221" s="3">
        <v>3282.7</v>
      </c>
      <c r="G221" s="3">
        <v>3282.7</v>
      </c>
    </row>
    <row r="222" spans="1:7" ht="30">
      <c r="A222" s="17" t="s">
        <v>24</v>
      </c>
      <c r="B222" s="5" t="s">
        <v>42</v>
      </c>
      <c r="C222" s="9" t="s">
        <v>107</v>
      </c>
      <c r="D222" s="5" t="s">
        <v>111</v>
      </c>
      <c r="E222" s="8">
        <v>200</v>
      </c>
      <c r="F222" s="3">
        <v>3282.7</v>
      </c>
      <c r="G222" s="3">
        <v>3282.7</v>
      </c>
    </row>
    <row r="223" spans="1:7" ht="30">
      <c r="A223" s="17" t="s">
        <v>112</v>
      </c>
      <c r="B223" s="5" t="s">
        <v>42</v>
      </c>
      <c r="C223" s="9" t="s">
        <v>107</v>
      </c>
      <c r="D223" s="5" t="s">
        <v>113</v>
      </c>
      <c r="E223" s="8"/>
      <c r="F223" s="3">
        <v>3470</v>
      </c>
      <c r="G223" s="3">
        <v>3470</v>
      </c>
    </row>
    <row r="224" spans="1:7" ht="30">
      <c r="A224" s="17" t="s">
        <v>24</v>
      </c>
      <c r="B224" s="5" t="s">
        <v>42</v>
      </c>
      <c r="C224" s="9" t="s">
        <v>107</v>
      </c>
      <c r="D224" s="5" t="s">
        <v>113</v>
      </c>
      <c r="E224" s="8">
        <v>200</v>
      </c>
      <c r="F224" s="3">
        <v>3470</v>
      </c>
      <c r="G224" s="3">
        <v>3470</v>
      </c>
    </row>
    <row r="225" spans="1:7" ht="45">
      <c r="A225" s="17" t="s">
        <v>114</v>
      </c>
      <c r="B225" s="5" t="s">
        <v>42</v>
      </c>
      <c r="C225" s="9" t="s">
        <v>107</v>
      </c>
      <c r="D225" s="5" t="s">
        <v>115</v>
      </c>
      <c r="E225" s="8"/>
      <c r="F225" s="3">
        <v>358</v>
      </c>
      <c r="G225" s="3">
        <v>358</v>
      </c>
    </row>
    <row r="226" spans="1:7" ht="30">
      <c r="A226" s="17" t="s">
        <v>24</v>
      </c>
      <c r="B226" s="5" t="s">
        <v>42</v>
      </c>
      <c r="C226" s="9" t="s">
        <v>107</v>
      </c>
      <c r="D226" s="5" t="s">
        <v>115</v>
      </c>
      <c r="E226" s="8">
        <v>200</v>
      </c>
      <c r="F226" s="3">
        <v>358</v>
      </c>
      <c r="G226" s="3">
        <v>358</v>
      </c>
    </row>
    <row r="227" spans="1:7">
      <c r="A227" s="45" t="s">
        <v>368</v>
      </c>
      <c r="B227" s="117" t="s">
        <v>42</v>
      </c>
      <c r="C227" s="117" t="s">
        <v>369</v>
      </c>
      <c r="D227" s="43"/>
      <c r="E227" s="44"/>
      <c r="F227" s="23">
        <f>SUM(F228+F232)</f>
        <v>23759.4</v>
      </c>
      <c r="G227" s="23">
        <f>SUM(G228+G232)</f>
        <v>24256</v>
      </c>
    </row>
    <row r="228" spans="1:7">
      <c r="A228" s="42" t="s">
        <v>370</v>
      </c>
      <c r="B228" s="117" t="s">
        <v>42</v>
      </c>
      <c r="C228" s="117" t="s">
        <v>371</v>
      </c>
      <c r="D228" s="43"/>
      <c r="E228" s="44"/>
      <c r="F228" s="23">
        <f t="shared" ref="F228:G230" si="17">SUM(F229)</f>
        <v>14618.4</v>
      </c>
      <c r="G228" s="23">
        <f t="shared" si="17"/>
        <v>15115</v>
      </c>
    </row>
    <row r="229" spans="1:7" ht="45">
      <c r="A229" s="45" t="s">
        <v>372</v>
      </c>
      <c r="B229" s="117" t="s">
        <v>42</v>
      </c>
      <c r="C229" s="117" t="s">
        <v>371</v>
      </c>
      <c r="D229" s="43" t="s">
        <v>248</v>
      </c>
      <c r="E229" s="44"/>
      <c r="F229" s="23">
        <f t="shared" si="17"/>
        <v>14618.4</v>
      </c>
      <c r="G229" s="23">
        <f t="shared" si="17"/>
        <v>15115</v>
      </c>
    </row>
    <row r="230" spans="1:7" ht="45">
      <c r="A230" s="46" t="s">
        <v>251</v>
      </c>
      <c r="B230" s="117" t="s">
        <v>42</v>
      </c>
      <c r="C230" s="117" t="s">
        <v>371</v>
      </c>
      <c r="D230" s="43" t="s">
        <v>252</v>
      </c>
      <c r="E230" s="44"/>
      <c r="F230" s="23">
        <f t="shared" si="17"/>
        <v>14618.4</v>
      </c>
      <c r="G230" s="23">
        <f t="shared" si="17"/>
        <v>15115</v>
      </c>
    </row>
    <row r="231" spans="1:7" ht="45">
      <c r="A231" s="46" t="s">
        <v>86</v>
      </c>
      <c r="B231" s="117" t="s">
        <v>42</v>
      </c>
      <c r="C231" s="117" t="s">
        <v>371</v>
      </c>
      <c r="D231" s="43" t="s">
        <v>252</v>
      </c>
      <c r="E231" s="44">
        <v>600</v>
      </c>
      <c r="F231" s="23">
        <v>14618.4</v>
      </c>
      <c r="G231" s="23">
        <v>15115</v>
      </c>
    </row>
    <row r="232" spans="1:7">
      <c r="A232" s="42" t="s">
        <v>373</v>
      </c>
      <c r="B232" s="117" t="s">
        <v>42</v>
      </c>
      <c r="C232" s="117" t="s">
        <v>374</v>
      </c>
      <c r="D232" s="43"/>
      <c r="E232" s="44"/>
      <c r="F232" s="23">
        <f t="shared" ref="F232:G234" si="18">SUM(F233)</f>
        <v>9141</v>
      </c>
      <c r="G232" s="23">
        <f t="shared" si="18"/>
        <v>9141</v>
      </c>
    </row>
    <row r="233" spans="1:7" ht="45">
      <c r="A233" s="45" t="s">
        <v>372</v>
      </c>
      <c r="B233" s="117" t="s">
        <v>42</v>
      </c>
      <c r="C233" s="117" t="s">
        <v>374</v>
      </c>
      <c r="D233" s="43" t="s">
        <v>248</v>
      </c>
      <c r="E233" s="44"/>
      <c r="F233" s="23">
        <f t="shared" si="18"/>
        <v>9141</v>
      </c>
      <c r="G233" s="23">
        <f t="shared" si="18"/>
        <v>9141</v>
      </c>
    </row>
    <row r="234" spans="1:7" ht="75">
      <c r="A234" s="42" t="s">
        <v>375</v>
      </c>
      <c r="B234" s="117" t="s">
        <v>42</v>
      </c>
      <c r="C234" s="117" t="s">
        <v>374</v>
      </c>
      <c r="D234" s="43" t="s">
        <v>376</v>
      </c>
      <c r="E234" s="44"/>
      <c r="F234" s="23">
        <f t="shared" si="18"/>
        <v>9141</v>
      </c>
      <c r="G234" s="23">
        <f t="shared" si="18"/>
        <v>9141</v>
      </c>
    </row>
    <row r="235" spans="1:7">
      <c r="A235" s="46" t="s">
        <v>25</v>
      </c>
      <c r="B235" s="117" t="s">
        <v>42</v>
      </c>
      <c r="C235" s="117" t="s">
        <v>374</v>
      </c>
      <c r="D235" s="43" t="s">
        <v>376</v>
      </c>
      <c r="E235" s="44">
        <v>800</v>
      </c>
      <c r="F235" s="23">
        <v>9141</v>
      </c>
      <c r="G235" s="23">
        <v>9141</v>
      </c>
    </row>
    <row r="236" spans="1:7" ht="30">
      <c r="A236" s="17" t="s">
        <v>116</v>
      </c>
      <c r="B236" s="5" t="s">
        <v>42</v>
      </c>
      <c r="C236" s="9" t="s">
        <v>117</v>
      </c>
      <c r="D236" s="5"/>
      <c r="E236" s="8"/>
      <c r="F236" s="23">
        <v>133668</v>
      </c>
      <c r="G236" s="23">
        <v>135266</v>
      </c>
    </row>
    <row r="237" spans="1:7" ht="30">
      <c r="A237" s="17" t="s">
        <v>118</v>
      </c>
      <c r="B237" s="5" t="s">
        <v>42</v>
      </c>
      <c r="C237" s="9" t="s">
        <v>119</v>
      </c>
      <c r="D237" s="5"/>
      <c r="E237" s="8"/>
      <c r="F237" s="23">
        <v>133668</v>
      </c>
      <c r="G237" s="23">
        <v>135266</v>
      </c>
    </row>
    <row r="238" spans="1:7">
      <c r="A238" s="17" t="s">
        <v>13</v>
      </c>
      <c r="B238" s="5" t="s">
        <v>42</v>
      </c>
      <c r="C238" s="9" t="s">
        <v>119</v>
      </c>
      <c r="D238" s="5" t="s">
        <v>14</v>
      </c>
      <c r="E238" s="8"/>
      <c r="F238" s="23">
        <v>133668</v>
      </c>
      <c r="G238" s="23">
        <v>135266</v>
      </c>
    </row>
    <row r="239" spans="1:7">
      <c r="A239" s="17" t="s">
        <v>120</v>
      </c>
      <c r="B239" s="5" t="s">
        <v>42</v>
      </c>
      <c r="C239" s="9" t="s">
        <v>119</v>
      </c>
      <c r="D239" s="5" t="s">
        <v>121</v>
      </c>
      <c r="E239" s="8"/>
      <c r="F239" s="23">
        <v>133668</v>
      </c>
      <c r="G239" s="23">
        <v>135266</v>
      </c>
    </row>
    <row r="240" spans="1:7" ht="30">
      <c r="A240" s="17" t="s">
        <v>122</v>
      </c>
      <c r="B240" s="5" t="s">
        <v>42</v>
      </c>
      <c r="C240" s="9" t="s">
        <v>119</v>
      </c>
      <c r="D240" s="5" t="s">
        <v>121</v>
      </c>
      <c r="E240" s="8">
        <v>700</v>
      </c>
      <c r="F240" s="23">
        <v>133668</v>
      </c>
      <c r="G240" s="23">
        <v>135266</v>
      </c>
    </row>
    <row r="241" spans="1:8">
      <c r="A241" s="17"/>
      <c r="B241" s="5"/>
      <c r="C241" s="9" t="s">
        <v>40</v>
      </c>
      <c r="D241" s="5"/>
      <c r="E241" s="8"/>
      <c r="F241" s="23"/>
      <c r="G241" s="23"/>
    </row>
    <row r="242" spans="1:8" ht="29.25">
      <c r="A242" s="19" t="s">
        <v>123</v>
      </c>
      <c r="B242" s="20" t="s">
        <v>124</v>
      </c>
      <c r="C242" s="9" t="s">
        <v>40</v>
      </c>
      <c r="D242" s="20"/>
      <c r="E242" s="8"/>
      <c r="F242" s="21">
        <f>SUM(F243)</f>
        <v>61017.599999999999</v>
      </c>
      <c r="G242" s="21">
        <f>SUM(G243)</f>
        <v>62277.3</v>
      </c>
    </row>
    <row r="243" spans="1:8" s="28" customFormat="1">
      <c r="A243" s="17" t="s">
        <v>9</v>
      </c>
      <c r="B243" s="5" t="s">
        <v>124</v>
      </c>
      <c r="C243" s="9" t="s">
        <v>10</v>
      </c>
      <c r="D243" s="5"/>
      <c r="E243" s="8"/>
      <c r="F243" s="3">
        <f>SUM(F244+F250+F254)</f>
        <v>61017.599999999999</v>
      </c>
      <c r="G243" s="3">
        <f>SUM(G244+G250+G254)</f>
        <v>62277.3</v>
      </c>
    </row>
    <row r="244" spans="1:8" ht="45">
      <c r="A244" s="17" t="s">
        <v>125</v>
      </c>
      <c r="B244" s="5" t="s">
        <v>124</v>
      </c>
      <c r="C244" s="9" t="s">
        <v>126</v>
      </c>
      <c r="D244" s="5"/>
      <c r="E244" s="8"/>
      <c r="F244" s="3">
        <f t="shared" ref="F244:G245" si="19">SUM(F245)</f>
        <v>30987.599999999999</v>
      </c>
      <c r="G244" s="3">
        <f t="shared" si="19"/>
        <v>32247.3</v>
      </c>
    </row>
    <row r="245" spans="1:8">
      <c r="A245" s="17" t="s">
        <v>13</v>
      </c>
      <c r="B245" s="5" t="s">
        <v>124</v>
      </c>
      <c r="C245" s="9" t="s">
        <v>126</v>
      </c>
      <c r="D245" s="5" t="s">
        <v>14</v>
      </c>
      <c r="E245" s="8"/>
      <c r="F245" s="3">
        <f t="shared" si="19"/>
        <v>30987.599999999999</v>
      </c>
      <c r="G245" s="3">
        <f t="shared" si="19"/>
        <v>32247.3</v>
      </c>
    </row>
    <row r="246" spans="1:8" ht="45">
      <c r="A246" s="26" t="s">
        <v>49</v>
      </c>
      <c r="B246" s="5" t="s">
        <v>124</v>
      </c>
      <c r="C246" s="9" t="s">
        <v>126</v>
      </c>
      <c r="D246" s="5" t="s">
        <v>50</v>
      </c>
      <c r="E246" s="8"/>
      <c r="F246" s="3">
        <f t="shared" ref="F246" si="20">SUM(F247:F249)</f>
        <v>30987.599999999999</v>
      </c>
      <c r="G246" s="3">
        <f>SUM(G247:G249)</f>
        <v>32247.3</v>
      </c>
    </row>
    <row r="247" spans="1:8" ht="75">
      <c r="A247" s="17" t="s">
        <v>17</v>
      </c>
      <c r="B247" s="5" t="s">
        <v>124</v>
      </c>
      <c r="C247" s="9" t="s">
        <v>126</v>
      </c>
      <c r="D247" s="5" t="s">
        <v>50</v>
      </c>
      <c r="E247" s="8">
        <v>100</v>
      </c>
      <c r="F247" s="41">
        <v>28321.3</v>
      </c>
      <c r="G247" s="23">
        <v>29581</v>
      </c>
    </row>
    <row r="248" spans="1:8" ht="30">
      <c r="A248" s="17" t="s">
        <v>24</v>
      </c>
      <c r="B248" s="5" t="s">
        <v>124</v>
      </c>
      <c r="C248" s="9" t="s">
        <v>126</v>
      </c>
      <c r="D248" s="5" t="s">
        <v>50</v>
      </c>
      <c r="E248" s="8">
        <v>200</v>
      </c>
      <c r="F248" s="3">
        <v>2644.3</v>
      </c>
      <c r="G248" s="3">
        <v>2644.3</v>
      </c>
    </row>
    <row r="249" spans="1:8">
      <c r="A249" s="24" t="s">
        <v>25</v>
      </c>
      <c r="B249" s="5" t="s">
        <v>124</v>
      </c>
      <c r="C249" s="9" t="s">
        <v>126</v>
      </c>
      <c r="D249" s="5" t="s">
        <v>50</v>
      </c>
      <c r="E249" s="8">
        <v>800</v>
      </c>
      <c r="F249" s="3">
        <v>22</v>
      </c>
      <c r="G249" s="3">
        <v>22</v>
      </c>
    </row>
    <row r="250" spans="1:8">
      <c r="A250" s="17" t="s">
        <v>127</v>
      </c>
      <c r="B250" s="5" t="s">
        <v>124</v>
      </c>
      <c r="C250" s="9" t="s">
        <v>128</v>
      </c>
      <c r="D250" s="5"/>
      <c r="E250" s="8"/>
      <c r="F250" s="3">
        <v>30000</v>
      </c>
      <c r="G250" s="3">
        <v>30000</v>
      </c>
    </row>
    <row r="251" spans="1:8">
      <c r="A251" s="17" t="s">
        <v>13</v>
      </c>
      <c r="B251" s="30" t="s">
        <v>124</v>
      </c>
      <c r="C251" s="9" t="s">
        <v>128</v>
      </c>
      <c r="D251" s="30" t="s">
        <v>14</v>
      </c>
      <c r="E251" s="8"/>
      <c r="F251" s="3">
        <v>30000</v>
      </c>
      <c r="G251" s="3">
        <v>30000</v>
      </c>
    </row>
    <row r="252" spans="1:8" ht="30">
      <c r="A252" s="17" t="s">
        <v>129</v>
      </c>
      <c r="B252" s="5" t="s">
        <v>124</v>
      </c>
      <c r="C252" s="9" t="s">
        <v>128</v>
      </c>
      <c r="D252" s="5" t="s">
        <v>130</v>
      </c>
      <c r="E252" s="8"/>
      <c r="F252" s="3">
        <v>30000</v>
      </c>
      <c r="G252" s="3">
        <v>30000</v>
      </c>
      <c r="H252" s="28"/>
    </row>
    <row r="253" spans="1:8">
      <c r="A253" s="24" t="s">
        <v>25</v>
      </c>
      <c r="B253" s="5" t="s">
        <v>124</v>
      </c>
      <c r="C253" s="9" t="s">
        <v>128</v>
      </c>
      <c r="D253" s="5" t="s">
        <v>130</v>
      </c>
      <c r="E253" s="8">
        <v>800</v>
      </c>
      <c r="F253" s="3">
        <v>30000</v>
      </c>
      <c r="G253" s="3">
        <v>30000</v>
      </c>
      <c r="H253" s="28"/>
    </row>
    <row r="254" spans="1:8">
      <c r="A254" s="17" t="s">
        <v>28</v>
      </c>
      <c r="B254" s="5" t="s">
        <v>124</v>
      </c>
      <c r="C254" s="9" t="s">
        <v>29</v>
      </c>
      <c r="D254" s="5"/>
      <c r="E254" s="8"/>
      <c r="F254" s="3">
        <v>30</v>
      </c>
      <c r="G254" s="3">
        <v>30</v>
      </c>
      <c r="H254" s="28"/>
    </row>
    <row r="255" spans="1:8">
      <c r="A255" s="17" t="s">
        <v>13</v>
      </c>
      <c r="B255" s="5" t="s">
        <v>124</v>
      </c>
      <c r="C255" s="9" t="s">
        <v>29</v>
      </c>
      <c r="D255" s="5" t="s">
        <v>14</v>
      </c>
      <c r="E255" s="8"/>
      <c r="F255" s="3">
        <v>30</v>
      </c>
      <c r="G255" s="3">
        <v>30</v>
      </c>
      <c r="H255" s="28"/>
    </row>
    <row r="256" spans="1:8" ht="30">
      <c r="A256" s="31" t="s">
        <v>62</v>
      </c>
      <c r="B256" s="5" t="s">
        <v>124</v>
      </c>
      <c r="C256" s="9" t="s">
        <v>29</v>
      </c>
      <c r="D256" s="5" t="s">
        <v>63</v>
      </c>
      <c r="E256" s="8"/>
      <c r="F256" s="3">
        <v>30</v>
      </c>
      <c r="G256" s="3">
        <v>30</v>
      </c>
      <c r="H256" s="28"/>
    </row>
    <row r="257" spans="1:8" ht="45">
      <c r="A257" s="17" t="s">
        <v>86</v>
      </c>
      <c r="B257" s="5" t="s">
        <v>124</v>
      </c>
      <c r="C257" s="9" t="s">
        <v>29</v>
      </c>
      <c r="D257" s="5" t="s">
        <v>63</v>
      </c>
      <c r="E257" s="8">
        <v>600</v>
      </c>
      <c r="F257" s="3">
        <v>30</v>
      </c>
      <c r="G257" s="3">
        <v>30</v>
      </c>
      <c r="H257" s="28"/>
    </row>
    <row r="258" spans="1:8">
      <c r="A258" s="17"/>
      <c r="B258" s="5"/>
      <c r="C258" s="9" t="s">
        <v>40</v>
      </c>
      <c r="D258" s="5"/>
      <c r="E258" s="8"/>
      <c r="F258" s="23"/>
      <c r="G258" s="23"/>
    </row>
    <row r="259" spans="1:8" ht="29.25">
      <c r="A259" s="19" t="s">
        <v>131</v>
      </c>
      <c r="B259" s="20" t="s">
        <v>132</v>
      </c>
      <c r="C259" s="9" t="s">
        <v>40</v>
      </c>
      <c r="D259" s="20"/>
      <c r="E259" s="8"/>
      <c r="F259" s="21">
        <f>SUM(F260+F276)</f>
        <v>704786.8</v>
      </c>
      <c r="G259" s="21">
        <f>SUM(G260+G276)</f>
        <v>707316.8</v>
      </c>
    </row>
    <row r="260" spans="1:8">
      <c r="A260" s="42" t="s">
        <v>253</v>
      </c>
      <c r="B260" s="117" t="s">
        <v>132</v>
      </c>
      <c r="C260" s="117" t="s">
        <v>254</v>
      </c>
      <c r="D260" s="43"/>
      <c r="E260" s="44"/>
      <c r="F260" s="23">
        <f>SUM(F261+F267)</f>
        <v>360037.5</v>
      </c>
      <c r="G260" s="23">
        <f>SUM(G261+G267)</f>
        <v>360037.5</v>
      </c>
    </row>
    <row r="261" spans="1:8">
      <c r="A261" s="1" t="s">
        <v>377</v>
      </c>
      <c r="B261" s="117" t="s">
        <v>132</v>
      </c>
      <c r="C261" s="117" t="s">
        <v>378</v>
      </c>
      <c r="D261" s="43"/>
      <c r="E261" s="44"/>
      <c r="F261" s="23">
        <f>F262</f>
        <v>683.5</v>
      </c>
      <c r="G261" s="23">
        <f>G262</f>
        <v>683.5</v>
      </c>
    </row>
    <row r="262" spans="1:8">
      <c r="A262" s="17" t="s">
        <v>13</v>
      </c>
      <c r="B262" s="117" t="s">
        <v>132</v>
      </c>
      <c r="C262" s="117" t="s">
        <v>378</v>
      </c>
      <c r="D262" s="5" t="s">
        <v>14</v>
      </c>
      <c r="E262" s="44"/>
      <c r="F262" s="23">
        <f>F263</f>
        <v>683.5</v>
      </c>
      <c r="G262" s="23">
        <f>G263</f>
        <v>683.5</v>
      </c>
    </row>
    <row r="263" spans="1:8" ht="30">
      <c r="A263" s="24" t="s">
        <v>51</v>
      </c>
      <c r="B263" s="117" t="s">
        <v>132</v>
      </c>
      <c r="C263" s="117" t="s">
        <v>378</v>
      </c>
      <c r="D263" s="43" t="s">
        <v>53</v>
      </c>
      <c r="E263" s="44"/>
      <c r="F263" s="23">
        <f t="shared" ref="F263:G265" si="21">SUM(F264)</f>
        <v>683.5</v>
      </c>
      <c r="G263" s="23">
        <f t="shared" si="21"/>
        <v>683.5</v>
      </c>
    </row>
    <row r="264" spans="1:8" ht="45">
      <c r="A264" s="24" t="s">
        <v>379</v>
      </c>
      <c r="B264" s="117" t="s">
        <v>132</v>
      </c>
      <c r="C264" s="117" t="s">
        <v>378</v>
      </c>
      <c r="D264" s="5" t="s">
        <v>380</v>
      </c>
      <c r="E264" s="44"/>
      <c r="F264" s="23">
        <f t="shared" si="21"/>
        <v>683.5</v>
      </c>
      <c r="G264" s="23">
        <f t="shared" si="21"/>
        <v>683.5</v>
      </c>
    </row>
    <row r="265" spans="1:8" ht="150">
      <c r="A265" s="121" t="s">
        <v>381</v>
      </c>
      <c r="B265" s="117" t="s">
        <v>132</v>
      </c>
      <c r="C265" s="117" t="s">
        <v>378</v>
      </c>
      <c r="D265" s="5" t="s">
        <v>380</v>
      </c>
      <c r="E265" s="44"/>
      <c r="F265" s="23">
        <f t="shared" si="21"/>
        <v>683.5</v>
      </c>
      <c r="G265" s="23">
        <f t="shared" si="21"/>
        <v>683.5</v>
      </c>
    </row>
    <row r="266" spans="1:8" ht="30">
      <c r="A266" s="17" t="s">
        <v>24</v>
      </c>
      <c r="B266" s="117" t="s">
        <v>132</v>
      </c>
      <c r="C266" s="117" t="s">
        <v>378</v>
      </c>
      <c r="D266" s="5" t="s">
        <v>380</v>
      </c>
      <c r="E266" s="44">
        <v>200</v>
      </c>
      <c r="F266" s="23">
        <v>683.5</v>
      </c>
      <c r="G266" s="23">
        <v>683.5</v>
      </c>
    </row>
    <row r="267" spans="1:8">
      <c r="A267" s="42" t="s">
        <v>276</v>
      </c>
      <c r="B267" s="117" t="s">
        <v>132</v>
      </c>
      <c r="C267" s="117" t="s">
        <v>277</v>
      </c>
      <c r="D267" s="43"/>
      <c r="E267" s="44"/>
      <c r="F267" s="23">
        <f>SUM(F268)</f>
        <v>359354</v>
      </c>
      <c r="G267" s="23">
        <f>SUM(G268)</f>
        <v>359354</v>
      </c>
    </row>
    <row r="268" spans="1:8" ht="45">
      <c r="A268" s="42" t="s">
        <v>265</v>
      </c>
      <c r="B268" s="117" t="s">
        <v>132</v>
      </c>
      <c r="C268" s="117" t="s">
        <v>277</v>
      </c>
      <c r="D268" s="43" t="s">
        <v>266</v>
      </c>
      <c r="E268" s="44"/>
      <c r="F268" s="23">
        <f>SUM(F269)</f>
        <v>359354</v>
      </c>
      <c r="G268" s="23">
        <f>SUM(G269)</f>
        <v>359354</v>
      </c>
    </row>
    <row r="269" spans="1:8" ht="45">
      <c r="A269" s="42" t="s">
        <v>278</v>
      </c>
      <c r="B269" s="117" t="s">
        <v>132</v>
      </c>
      <c r="C269" s="117" t="s">
        <v>277</v>
      </c>
      <c r="D269" s="43" t="s">
        <v>279</v>
      </c>
      <c r="E269" s="44"/>
      <c r="F269" s="23">
        <f>SUM(F270+F272+F274)</f>
        <v>359354</v>
      </c>
      <c r="G269" s="23">
        <f>SUM(G270+G272+G274)</f>
        <v>359354</v>
      </c>
    </row>
    <row r="270" spans="1:8" ht="45">
      <c r="A270" s="42" t="s">
        <v>382</v>
      </c>
      <c r="B270" s="117" t="s">
        <v>132</v>
      </c>
      <c r="C270" s="117" t="s">
        <v>277</v>
      </c>
      <c r="D270" s="43" t="s">
        <v>383</v>
      </c>
      <c r="E270" s="44"/>
      <c r="F270" s="23">
        <f>SUM(F271)</f>
        <v>327427</v>
      </c>
      <c r="G270" s="23">
        <f>SUM(G271)</f>
        <v>327427</v>
      </c>
    </row>
    <row r="271" spans="1:8">
      <c r="A271" s="46" t="s">
        <v>25</v>
      </c>
      <c r="B271" s="117" t="s">
        <v>132</v>
      </c>
      <c r="C271" s="117" t="s">
        <v>277</v>
      </c>
      <c r="D271" s="43" t="s">
        <v>383</v>
      </c>
      <c r="E271" s="44">
        <v>800</v>
      </c>
      <c r="F271" s="23">
        <v>327427</v>
      </c>
      <c r="G271" s="23">
        <v>327427</v>
      </c>
    </row>
    <row r="272" spans="1:8" ht="60">
      <c r="A272" s="42" t="s">
        <v>384</v>
      </c>
      <c r="B272" s="117" t="s">
        <v>132</v>
      </c>
      <c r="C272" s="117" t="s">
        <v>277</v>
      </c>
      <c r="D272" s="43" t="s">
        <v>385</v>
      </c>
      <c r="E272" s="44"/>
      <c r="F272" s="23">
        <f>SUM(F273)</f>
        <v>31427</v>
      </c>
      <c r="G272" s="23">
        <f>SUM(G273)</f>
        <v>31427</v>
      </c>
    </row>
    <row r="273" spans="1:7">
      <c r="A273" s="46" t="s">
        <v>25</v>
      </c>
      <c r="B273" s="117" t="s">
        <v>132</v>
      </c>
      <c r="C273" s="117" t="s">
        <v>277</v>
      </c>
      <c r="D273" s="43" t="s">
        <v>385</v>
      </c>
      <c r="E273" s="44">
        <v>800</v>
      </c>
      <c r="F273" s="23">
        <v>31427</v>
      </c>
      <c r="G273" s="23">
        <v>31427</v>
      </c>
    </row>
    <row r="274" spans="1:7" ht="75">
      <c r="A274" s="42" t="s">
        <v>386</v>
      </c>
      <c r="B274" s="117" t="s">
        <v>132</v>
      </c>
      <c r="C274" s="117" t="s">
        <v>277</v>
      </c>
      <c r="D274" s="43" t="s">
        <v>387</v>
      </c>
      <c r="E274" s="44"/>
      <c r="F274" s="23">
        <f>SUM(F275)</f>
        <v>500</v>
      </c>
      <c r="G274" s="23">
        <f>SUM(G275)</f>
        <v>500</v>
      </c>
    </row>
    <row r="275" spans="1:7">
      <c r="A275" s="46" t="s">
        <v>25</v>
      </c>
      <c r="B275" s="117" t="s">
        <v>132</v>
      </c>
      <c r="C275" s="117" t="s">
        <v>277</v>
      </c>
      <c r="D275" s="43" t="s">
        <v>387</v>
      </c>
      <c r="E275" s="44">
        <v>800</v>
      </c>
      <c r="F275" s="23">
        <v>500</v>
      </c>
      <c r="G275" s="23">
        <v>500</v>
      </c>
    </row>
    <row r="276" spans="1:7">
      <c r="A276" s="42" t="s">
        <v>334</v>
      </c>
      <c r="B276" s="117" t="s">
        <v>132</v>
      </c>
      <c r="C276" s="117" t="s">
        <v>335</v>
      </c>
      <c r="D276" s="43"/>
      <c r="E276" s="44"/>
      <c r="F276" s="23">
        <f>SUM(F277+F288+F298+F311)</f>
        <v>344749.3</v>
      </c>
      <c r="G276" s="23">
        <f>SUM(G277+G288+G298+G311)</f>
        <v>347279.30000000005</v>
      </c>
    </row>
    <row r="277" spans="1:7">
      <c r="A277" s="42" t="s">
        <v>336</v>
      </c>
      <c r="B277" s="117" t="s">
        <v>132</v>
      </c>
      <c r="C277" s="117" t="s">
        <v>337</v>
      </c>
      <c r="D277" s="43"/>
      <c r="E277" s="44"/>
      <c r="F277" s="23">
        <f>SUM(F278+F282)</f>
        <v>32412.6</v>
      </c>
      <c r="G277" s="23">
        <f>SUM(G278+G282)</f>
        <v>32895.9</v>
      </c>
    </row>
    <row r="278" spans="1:7" ht="45">
      <c r="A278" s="42" t="s">
        <v>388</v>
      </c>
      <c r="B278" s="117" t="s">
        <v>132</v>
      </c>
      <c r="C278" s="117" t="s">
        <v>337</v>
      </c>
      <c r="D278" s="43" t="s">
        <v>389</v>
      </c>
      <c r="E278" s="44"/>
      <c r="F278" s="23">
        <f t="shared" ref="F278:G280" si="22">SUM(F279)</f>
        <v>1000</v>
      </c>
      <c r="G278" s="23">
        <f t="shared" si="22"/>
        <v>1000</v>
      </c>
    </row>
    <row r="279" spans="1:7" ht="45">
      <c r="A279" s="42" t="s">
        <v>390</v>
      </c>
      <c r="B279" s="117" t="s">
        <v>132</v>
      </c>
      <c r="C279" s="117" t="s">
        <v>337</v>
      </c>
      <c r="D279" s="43" t="s">
        <v>391</v>
      </c>
      <c r="E279" s="44"/>
      <c r="F279" s="23">
        <f t="shared" si="22"/>
        <v>1000</v>
      </c>
      <c r="G279" s="23">
        <f t="shared" si="22"/>
        <v>1000</v>
      </c>
    </row>
    <row r="280" spans="1:7" ht="30">
      <c r="A280" s="42" t="s">
        <v>392</v>
      </c>
      <c r="B280" s="117" t="s">
        <v>132</v>
      </c>
      <c r="C280" s="117" t="s">
        <v>337</v>
      </c>
      <c r="D280" s="43" t="s">
        <v>393</v>
      </c>
      <c r="E280" s="44"/>
      <c r="F280" s="23">
        <f t="shared" si="22"/>
        <v>1000</v>
      </c>
      <c r="G280" s="23">
        <f t="shared" si="22"/>
        <v>1000</v>
      </c>
    </row>
    <row r="281" spans="1:7" ht="30">
      <c r="A281" s="46" t="s">
        <v>24</v>
      </c>
      <c r="B281" s="117" t="s">
        <v>132</v>
      </c>
      <c r="C281" s="117" t="s">
        <v>337</v>
      </c>
      <c r="D281" s="43" t="s">
        <v>393</v>
      </c>
      <c r="E281" s="44">
        <v>200</v>
      </c>
      <c r="F281" s="23">
        <v>1000</v>
      </c>
      <c r="G281" s="23">
        <v>1000</v>
      </c>
    </row>
    <row r="282" spans="1:7" ht="75">
      <c r="A282" s="42" t="s">
        <v>394</v>
      </c>
      <c r="B282" s="117" t="s">
        <v>132</v>
      </c>
      <c r="C282" s="117" t="s">
        <v>337</v>
      </c>
      <c r="D282" s="43" t="s">
        <v>295</v>
      </c>
      <c r="E282" s="44"/>
      <c r="F282" s="23">
        <f>SUM(F283)</f>
        <v>31412.6</v>
      </c>
      <c r="G282" s="23">
        <f>SUM(G283)</f>
        <v>31895.9</v>
      </c>
    </row>
    <row r="283" spans="1:7" ht="60">
      <c r="A283" s="42" t="s">
        <v>338</v>
      </c>
      <c r="B283" s="117" t="s">
        <v>132</v>
      </c>
      <c r="C283" s="117" t="s">
        <v>337</v>
      </c>
      <c r="D283" s="43" t="s">
        <v>339</v>
      </c>
      <c r="E283" s="44"/>
      <c r="F283" s="23">
        <f>SUM(F284+F286)</f>
        <v>31412.6</v>
      </c>
      <c r="G283" s="23">
        <f>SUM(G284+G286)</f>
        <v>31895.9</v>
      </c>
    </row>
    <row r="284" spans="1:7" ht="75">
      <c r="A284" s="42" t="s">
        <v>395</v>
      </c>
      <c r="B284" s="117" t="s">
        <v>132</v>
      </c>
      <c r="C284" s="117" t="s">
        <v>337</v>
      </c>
      <c r="D284" s="43" t="s">
        <v>396</v>
      </c>
      <c r="E284" s="44"/>
      <c r="F284" s="23">
        <f>SUM(F285)</f>
        <v>26732.6</v>
      </c>
      <c r="G284" s="23">
        <f>SUM(G285)</f>
        <v>27215.9</v>
      </c>
    </row>
    <row r="285" spans="1:7">
      <c r="A285" s="46" t="s">
        <v>25</v>
      </c>
      <c r="B285" s="117" t="s">
        <v>132</v>
      </c>
      <c r="C285" s="117" t="s">
        <v>337</v>
      </c>
      <c r="D285" s="43" t="s">
        <v>396</v>
      </c>
      <c r="E285" s="44">
        <v>800</v>
      </c>
      <c r="F285" s="23">
        <v>26732.6</v>
      </c>
      <c r="G285" s="23">
        <v>27215.9</v>
      </c>
    </row>
    <row r="286" spans="1:7" ht="30">
      <c r="A286" s="46" t="s">
        <v>397</v>
      </c>
      <c r="B286" s="117" t="s">
        <v>132</v>
      </c>
      <c r="C286" s="117" t="s">
        <v>337</v>
      </c>
      <c r="D286" s="43" t="s">
        <v>398</v>
      </c>
      <c r="E286" s="44"/>
      <c r="F286" s="23">
        <f>SUM(F287)</f>
        <v>4680</v>
      </c>
      <c r="G286" s="23">
        <f>SUM(G287)</f>
        <v>4680</v>
      </c>
    </row>
    <row r="287" spans="1:7" ht="30">
      <c r="A287" s="46" t="s">
        <v>24</v>
      </c>
      <c r="B287" s="117" t="s">
        <v>132</v>
      </c>
      <c r="C287" s="117" t="s">
        <v>337</v>
      </c>
      <c r="D287" s="43" t="s">
        <v>398</v>
      </c>
      <c r="E287" s="44">
        <v>200</v>
      </c>
      <c r="F287" s="23">
        <v>4680</v>
      </c>
      <c r="G287" s="23">
        <v>4680</v>
      </c>
    </row>
    <row r="288" spans="1:7">
      <c r="A288" s="42" t="s">
        <v>346</v>
      </c>
      <c r="B288" s="117" t="s">
        <v>132</v>
      </c>
      <c r="C288" s="117" t="s">
        <v>347</v>
      </c>
      <c r="D288" s="43"/>
      <c r="E288" s="44"/>
      <c r="F288" s="23">
        <f>SUM(F289+F294)</f>
        <v>23219.199999999997</v>
      </c>
      <c r="G288" s="23">
        <f>SUM(G289+G294)</f>
        <v>23836.5</v>
      </c>
    </row>
    <row r="289" spans="1:7" ht="75">
      <c r="A289" s="42" t="s">
        <v>394</v>
      </c>
      <c r="B289" s="117" t="s">
        <v>132</v>
      </c>
      <c r="C289" s="117" t="s">
        <v>347</v>
      </c>
      <c r="D289" s="43" t="s">
        <v>295</v>
      </c>
      <c r="E289" s="44"/>
      <c r="F289" s="23">
        <f t="shared" ref="F289:G291" si="23">SUM(F290)</f>
        <v>10178.4</v>
      </c>
      <c r="G289" s="23">
        <f t="shared" si="23"/>
        <v>10178.4</v>
      </c>
    </row>
    <row r="290" spans="1:7" ht="60">
      <c r="A290" s="42" t="s">
        <v>338</v>
      </c>
      <c r="B290" s="117" t="s">
        <v>132</v>
      </c>
      <c r="C290" s="117" t="s">
        <v>347</v>
      </c>
      <c r="D290" s="43" t="s">
        <v>339</v>
      </c>
      <c r="E290" s="44"/>
      <c r="F290" s="23">
        <f t="shared" si="23"/>
        <v>10178.4</v>
      </c>
      <c r="G290" s="23">
        <f t="shared" si="23"/>
        <v>10178.4</v>
      </c>
    </row>
    <row r="291" spans="1:7" ht="30">
      <c r="A291" s="42" t="s">
        <v>399</v>
      </c>
      <c r="B291" s="117" t="s">
        <v>132</v>
      </c>
      <c r="C291" s="117" t="s">
        <v>347</v>
      </c>
      <c r="D291" s="43" t="s">
        <v>400</v>
      </c>
      <c r="E291" s="44"/>
      <c r="F291" s="23">
        <f t="shared" si="23"/>
        <v>10178.4</v>
      </c>
      <c r="G291" s="23">
        <f t="shared" si="23"/>
        <v>10178.4</v>
      </c>
    </row>
    <row r="292" spans="1:7">
      <c r="A292" s="46" t="s">
        <v>25</v>
      </c>
      <c r="B292" s="117" t="s">
        <v>132</v>
      </c>
      <c r="C292" s="117" t="s">
        <v>347</v>
      </c>
      <c r="D292" s="43" t="s">
        <v>400</v>
      </c>
      <c r="E292" s="44">
        <v>800</v>
      </c>
      <c r="F292" s="23">
        <v>10178.4</v>
      </c>
      <c r="G292" s="23">
        <v>10178.4</v>
      </c>
    </row>
    <row r="293" spans="1:7">
      <c r="A293" s="17" t="s">
        <v>13</v>
      </c>
      <c r="B293" s="117" t="s">
        <v>132</v>
      </c>
      <c r="C293" s="117" t="s">
        <v>347</v>
      </c>
      <c r="D293" s="5" t="s">
        <v>14</v>
      </c>
      <c r="E293" s="44"/>
      <c r="F293" s="23">
        <f>F294</f>
        <v>13040.8</v>
      </c>
      <c r="G293" s="23">
        <f>G294</f>
        <v>13658.1</v>
      </c>
    </row>
    <row r="294" spans="1:7" ht="30">
      <c r="A294" s="24" t="s">
        <v>51</v>
      </c>
      <c r="B294" s="117" t="s">
        <v>132</v>
      </c>
      <c r="C294" s="117" t="s">
        <v>347</v>
      </c>
      <c r="D294" s="43" t="s">
        <v>53</v>
      </c>
      <c r="E294" s="44"/>
      <c r="F294" s="23">
        <f t="shared" ref="F294:G296" si="24">SUM(F295)</f>
        <v>13040.8</v>
      </c>
      <c r="G294" s="23">
        <f t="shared" si="24"/>
        <v>13658.1</v>
      </c>
    </row>
    <row r="295" spans="1:7" ht="60">
      <c r="A295" s="24" t="s">
        <v>401</v>
      </c>
      <c r="B295" s="117" t="s">
        <v>132</v>
      </c>
      <c r="C295" s="117" t="s">
        <v>347</v>
      </c>
      <c r="D295" s="43" t="s">
        <v>402</v>
      </c>
      <c r="E295" s="44"/>
      <c r="F295" s="23">
        <f t="shared" si="24"/>
        <v>13040.8</v>
      </c>
      <c r="G295" s="23">
        <f t="shared" si="24"/>
        <v>13658.1</v>
      </c>
    </row>
    <row r="296" spans="1:7" ht="180">
      <c r="A296" s="121" t="s">
        <v>403</v>
      </c>
      <c r="B296" s="117" t="s">
        <v>132</v>
      </c>
      <c r="C296" s="117" t="s">
        <v>347</v>
      </c>
      <c r="D296" s="51" t="s">
        <v>402</v>
      </c>
      <c r="E296" s="44"/>
      <c r="F296" s="27">
        <f t="shared" si="24"/>
        <v>13040.8</v>
      </c>
      <c r="G296" s="27">
        <f t="shared" si="24"/>
        <v>13658.1</v>
      </c>
    </row>
    <row r="297" spans="1:7">
      <c r="A297" s="46" t="s">
        <v>25</v>
      </c>
      <c r="B297" s="117" t="s">
        <v>132</v>
      </c>
      <c r="C297" s="117" t="s">
        <v>347</v>
      </c>
      <c r="D297" s="51" t="s">
        <v>402</v>
      </c>
      <c r="E297" s="44">
        <v>800</v>
      </c>
      <c r="F297" s="27">
        <v>13040.8</v>
      </c>
      <c r="G297" s="27">
        <v>13658.1</v>
      </c>
    </row>
    <row r="298" spans="1:7">
      <c r="A298" s="42" t="s">
        <v>359</v>
      </c>
      <c r="B298" s="117" t="s">
        <v>132</v>
      </c>
      <c r="C298" s="117" t="s">
        <v>360</v>
      </c>
      <c r="D298" s="43"/>
      <c r="E298" s="44"/>
      <c r="F298" s="23">
        <f>SUM(F299)</f>
        <v>255241</v>
      </c>
      <c r="G298" s="23">
        <f>SUM(G299)</f>
        <v>255241</v>
      </c>
    </row>
    <row r="299" spans="1:7" ht="75">
      <c r="A299" s="42" t="s">
        <v>394</v>
      </c>
      <c r="B299" s="117" t="s">
        <v>132</v>
      </c>
      <c r="C299" s="117" t="s">
        <v>360</v>
      </c>
      <c r="D299" s="43" t="s">
        <v>295</v>
      </c>
      <c r="E299" s="44"/>
      <c r="F299" s="23">
        <f>SUM(F300)</f>
        <v>255241</v>
      </c>
      <c r="G299" s="23">
        <f>SUM(G300)</f>
        <v>255241</v>
      </c>
    </row>
    <row r="300" spans="1:7" ht="30">
      <c r="A300" s="42" t="s">
        <v>296</v>
      </c>
      <c r="B300" s="117" t="s">
        <v>132</v>
      </c>
      <c r="C300" s="117" t="s">
        <v>360</v>
      </c>
      <c r="D300" s="43" t="s">
        <v>297</v>
      </c>
      <c r="E300" s="44"/>
      <c r="F300" s="23">
        <f>SUM(F301+F303+F305+F307+F309)</f>
        <v>255241</v>
      </c>
      <c r="G300" s="23">
        <f>SUM(G301+G303+G305+G307+G309)</f>
        <v>255241</v>
      </c>
    </row>
    <row r="301" spans="1:7" ht="30">
      <c r="A301" s="45" t="s">
        <v>404</v>
      </c>
      <c r="B301" s="117" t="s">
        <v>132</v>
      </c>
      <c r="C301" s="117" t="s">
        <v>360</v>
      </c>
      <c r="D301" s="50" t="s">
        <v>405</v>
      </c>
      <c r="E301" s="44"/>
      <c r="F301" s="23">
        <f>SUM(F302)</f>
        <v>59669</v>
      </c>
      <c r="G301" s="23">
        <f>SUM(G302)</f>
        <v>59669</v>
      </c>
    </row>
    <row r="302" spans="1:7" ht="30">
      <c r="A302" s="46" t="s">
        <v>24</v>
      </c>
      <c r="B302" s="117" t="s">
        <v>132</v>
      </c>
      <c r="C302" s="117" t="s">
        <v>360</v>
      </c>
      <c r="D302" s="50" t="s">
        <v>405</v>
      </c>
      <c r="E302" s="44">
        <v>200</v>
      </c>
      <c r="F302" s="23">
        <v>59669</v>
      </c>
      <c r="G302" s="23">
        <v>59669</v>
      </c>
    </row>
    <row r="303" spans="1:7" ht="60">
      <c r="A303" s="52" t="s">
        <v>406</v>
      </c>
      <c r="B303" s="117" t="s">
        <v>132</v>
      </c>
      <c r="C303" s="117" t="s">
        <v>360</v>
      </c>
      <c r="D303" s="50" t="s">
        <v>486</v>
      </c>
      <c r="E303" s="44"/>
      <c r="F303" s="23">
        <f>SUM(F304)</f>
        <v>50000</v>
      </c>
      <c r="G303" s="23">
        <f>SUM(G304)</f>
        <v>50000</v>
      </c>
    </row>
    <row r="304" spans="1:7">
      <c r="A304" s="46" t="s">
        <v>25</v>
      </c>
      <c r="B304" s="117" t="s">
        <v>132</v>
      </c>
      <c r="C304" s="117" t="s">
        <v>360</v>
      </c>
      <c r="D304" s="50" t="s">
        <v>486</v>
      </c>
      <c r="E304" s="44">
        <v>800</v>
      </c>
      <c r="F304" s="23">
        <v>50000</v>
      </c>
      <c r="G304" s="23">
        <v>50000</v>
      </c>
    </row>
    <row r="305" spans="1:7" ht="60">
      <c r="A305" s="42" t="s">
        <v>407</v>
      </c>
      <c r="B305" s="117" t="s">
        <v>132</v>
      </c>
      <c r="C305" s="117" t="s">
        <v>360</v>
      </c>
      <c r="D305" s="43" t="s">
        <v>408</v>
      </c>
      <c r="E305" s="44"/>
      <c r="F305" s="23">
        <f>SUM(F306)</f>
        <v>37507</v>
      </c>
      <c r="G305" s="23">
        <f>SUM(G306)</f>
        <v>37507</v>
      </c>
    </row>
    <row r="306" spans="1:7">
      <c r="A306" s="46" t="s">
        <v>25</v>
      </c>
      <c r="B306" s="117" t="s">
        <v>132</v>
      </c>
      <c r="C306" s="117" t="s">
        <v>360</v>
      </c>
      <c r="D306" s="43" t="s">
        <v>408</v>
      </c>
      <c r="E306" s="44">
        <v>800</v>
      </c>
      <c r="F306" s="23">
        <v>37507</v>
      </c>
      <c r="G306" s="23">
        <v>37507</v>
      </c>
    </row>
    <row r="307" spans="1:7" ht="120">
      <c r="A307" s="120" t="s">
        <v>409</v>
      </c>
      <c r="B307" s="117" t="s">
        <v>132</v>
      </c>
      <c r="C307" s="117" t="s">
        <v>360</v>
      </c>
      <c r="D307" s="43" t="s">
        <v>410</v>
      </c>
      <c r="E307" s="44"/>
      <c r="F307" s="23">
        <f>SUM(F308)</f>
        <v>93065</v>
      </c>
      <c r="G307" s="23">
        <f>SUM(G308)</f>
        <v>93065</v>
      </c>
    </row>
    <row r="308" spans="1:7">
      <c r="A308" s="46" t="s">
        <v>25</v>
      </c>
      <c r="B308" s="117" t="s">
        <v>132</v>
      </c>
      <c r="C308" s="117" t="s">
        <v>360</v>
      </c>
      <c r="D308" s="43" t="s">
        <v>410</v>
      </c>
      <c r="E308" s="44">
        <v>800</v>
      </c>
      <c r="F308" s="23">
        <v>93065</v>
      </c>
      <c r="G308" s="23">
        <v>93065</v>
      </c>
    </row>
    <row r="309" spans="1:7" ht="30">
      <c r="A309" s="42" t="s">
        <v>411</v>
      </c>
      <c r="B309" s="117" t="s">
        <v>132</v>
      </c>
      <c r="C309" s="117" t="s">
        <v>360</v>
      </c>
      <c r="D309" s="43" t="s">
        <v>412</v>
      </c>
      <c r="E309" s="44"/>
      <c r="F309" s="23">
        <f>SUM(F310)</f>
        <v>15000</v>
      </c>
      <c r="G309" s="23">
        <f>SUM(G310)</f>
        <v>15000</v>
      </c>
    </row>
    <row r="310" spans="1:7" ht="30">
      <c r="A310" s="46" t="s">
        <v>24</v>
      </c>
      <c r="B310" s="117" t="s">
        <v>132</v>
      </c>
      <c r="C310" s="117" t="s">
        <v>360</v>
      </c>
      <c r="D310" s="43" t="s">
        <v>412</v>
      </c>
      <c r="E310" s="44">
        <v>200</v>
      </c>
      <c r="F310" s="23">
        <v>15000</v>
      </c>
      <c r="G310" s="23">
        <v>15000</v>
      </c>
    </row>
    <row r="311" spans="1:7" ht="30">
      <c r="A311" s="17" t="s">
        <v>133</v>
      </c>
      <c r="B311" s="5" t="s">
        <v>132</v>
      </c>
      <c r="C311" s="9" t="s">
        <v>134</v>
      </c>
      <c r="D311" s="5"/>
      <c r="E311" s="8"/>
      <c r="F311" s="3">
        <f t="shared" ref="F311:G311" si="25">SUM(F312)</f>
        <v>33876.5</v>
      </c>
      <c r="G311" s="3">
        <f t="shared" si="25"/>
        <v>35305.9</v>
      </c>
    </row>
    <row r="312" spans="1:7" s="28" customFormat="1" ht="75">
      <c r="A312" s="17" t="s">
        <v>135</v>
      </c>
      <c r="B312" s="5" t="s">
        <v>132</v>
      </c>
      <c r="C312" s="9" t="s">
        <v>134</v>
      </c>
      <c r="D312" s="5" t="s">
        <v>295</v>
      </c>
      <c r="E312" s="8"/>
      <c r="F312" s="3">
        <f>SUM(F313)</f>
        <v>33876.5</v>
      </c>
      <c r="G312" s="3">
        <f>SUM(G313)</f>
        <v>35305.9</v>
      </c>
    </row>
    <row r="313" spans="1:7" s="28" customFormat="1" ht="90">
      <c r="A313" s="17" t="s">
        <v>136</v>
      </c>
      <c r="B313" s="5" t="s">
        <v>132</v>
      </c>
      <c r="C313" s="9" t="s">
        <v>134</v>
      </c>
      <c r="D313" s="5" t="s">
        <v>490</v>
      </c>
      <c r="E313" s="8"/>
      <c r="F313" s="3">
        <f>SUM(F314)</f>
        <v>33876.5</v>
      </c>
      <c r="G313" s="3">
        <f>SUM(G314)</f>
        <v>35305.9</v>
      </c>
    </row>
    <row r="314" spans="1:7" ht="45">
      <c r="A314" s="26" t="s">
        <v>49</v>
      </c>
      <c r="B314" s="5" t="s">
        <v>132</v>
      </c>
      <c r="C314" s="9" t="s">
        <v>134</v>
      </c>
      <c r="D314" s="5" t="s">
        <v>137</v>
      </c>
      <c r="E314" s="8"/>
      <c r="F314" s="3">
        <f t="shared" ref="F314:G314" si="26">SUM(F315:F317)</f>
        <v>33876.5</v>
      </c>
      <c r="G314" s="3">
        <f t="shared" si="26"/>
        <v>35305.9</v>
      </c>
    </row>
    <row r="315" spans="1:7" ht="75">
      <c r="A315" s="17" t="s">
        <v>17</v>
      </c>
      <c r="B315" s="5" t="s">
        <v>132</v>
      </c>
      <c r="C315" s="9" t="s">
        <v>134</v>
      </c>
      <c r="D315" s="5" t="s">
        <v>137</v>
      </c>
      <c r="E315" s="8">
        <v>100</v>
      </c>
      <c r="F315" s="23">
        <v>32129.7</v>
      </c>
      <c r="G315" s="23">
        <v>33559.1</v>
      </c>
    </row>
    <row r="316" spans="1:7" ht="30">
      <c r="A316" s="17" t="s">
        <v>24</v>
      </c>
      <c r="B316" s="5" t="s">
        <v>132</v>
      </c>
      <c r="C316" s="9" t="s">
        <v>134</v>
      </c>
      <c r="D316" s="5" t="s">
        <v>137</v>
      </c>
      <c r="E316" s="8">
        <v>200</v>
      </c>
      <c r="F316" s="3">
        <v>1676.8</v>
      </c>
      <c r="G316" s="3">
        <v>1676.8</v>
      </c>
    </row>
    <row r="317" spans="1:7">
      <c r="A317" s="24" t="s">
        <v>25</v>
      </c>
      <c r="B317" s="5" t="s">
        <v>132</v>
      </c>
      <c r="C317" s="9" t="s">
        <v>134</v>
      </c>
      <c r="D317" s="5" t="s">
        <v>137</v>
      </c>
      <c r="E317" s="8">
        <v>800</v>
      </c>
      <c r="F317" s="3">
        <v>70</v>
      </c>
      <c r="G317" s="3">
        <v>70</v>
      </c>
    </row>
    <row r="318" spans="1:7">
      <c r="A318" s="24"/>
      <c r="B318" s="5"/>
      <c r="C318" s="9" t="s">
        <v>40</v>
      </c>
      <c r="D318" s="5"/>
      <c r="E318" s="8"/>
      <c r="F318" s="23"/>
      <c r="G318" s="23"/>
    </row>
    <row r="319" spans="1:7" ht="43.5">
      <c r="A319" s="19" t="s">
        <v>138</v>
      </c>
      <c r="B319" s="20" t="s">
        <v>139</v>
      </c>
      <c r="C319" s="9" t="s">
        <v>40</v>
      </c>
      <c r="D319" s="20"/>
      <c r="E319" s="32"/>
      <c r="F319" s="21">
        <f t="shared" ref="F319:G319" si="27">SUM(F320+F325)</f>
        <v>64473.799999999996</v>
      </c>
      <c r="G319" s="21">
        <f t="shared" si="27"/>
        <v>66551.5</v>
      </c>
    </row>
    <row r="320" spans="1:7">
      <c r="A320" s="17" t="s">
        <v>9</v>
      </c>
      <c r="B320" s="5" t="s">
        <v>139</v>
      </c>
      <c r="C320" s="9" t="s">
        <v>10</v>
      </c>
      <c r="D320" s="20"/>
      <c r="E320" s="8"/>
      <c r="F320" s="3">
        <v>85.6</v>
      </c>
      <c r="G320" s="3">
        <v>85.6</v>
      </c>
    </row>
    <row r="321" spans="1:7">
      <c r="A321" s="17" t="s">
        <v>28</v>
      </c>
      <c r="B321" s="5" t="s">
        <v>139</v>
      </c>
      <c r="C321" s="9" t="s">
        <v>29</v>
      </c>
      <c r="D321" s="5"/>
      <c r="E321" s="8"/>
      <c r="F321" s="3">
        <v>85.6</v>
      </c>
      <c r="G321" s="3">
        <v>85.6</v>
      </c>
    </row>
    <row r="322" spans="1:7">
      <c r="A322" s="17" t="s">
        <v>13</v>
      </c>
      <c r="B322" s="5" t="s">
        <v>139</v>
      </c>
      <c r="C322" s="9" t="s">
        <v>29</v>
      </c>
      <c r="D322" s="5" t="s">
        <v>14</v>
      </c>
      <c r="E322" s="8"/>
      <c r="F322" s="3">
        <v>85.6</v>
      </c>
      <c r="G322" s="3">
        <v>85.6</v>
      </c>
    </row>
    <row r="323" spans="1:7">
      <c r="A323" s="17" t="s">
        <v>67</v>
      </c>
      <c r="B323" s="5" t="s">
        <v>139</v>
      </c>
      <c r="C323" s="9" t="s">
        <v>29</v>
      </c>
      <c r="D323" s="5" t="s">
        <v>68</v>
      </c>
      <c r="E323" s="8"/>
      <c r="F323" s="3">
        <v>85.6</v>
      </c>
      <c r="G323" s="3">
        <v>85.6</v>
      </c>
    </row>
    <row r="324" spans="1:7">
      <c r="A324" s="24" t="s">
        <v>25</v>
      </c>
      <c r="B324" s="5" t="s">
        <v>139</v>
      </c>
      <c r="C324" s="9" t="s">
        <v>29</v>
      </c>
      <c r="D324" s="5" t="s">
        <v>68</v>
      </c>
      <c r="E324" s="8">
        <v>800</v>
      </c>
      <c r="F324" s="3">
        <v>85.6</v>
      </c>
      <c r="G324" s="3">
        <v>85.6</v>
      </c>
    </row>
    <row r="325" spans="1:7" ht="30">
      <c r="A325" s="17" t="s">
        <v>140</v>
      </c>
      <c r="B325" s="5" t="s">
        <v>139</v>
      </c>
      <c r="C325" s="9" t="s">
        <v>141</v>
      </c>
      <c r="D325" s="5"/>
      <c r="E325" s="8"/>
      <c r="F325" s="3">
        <f t="shared" ref="F325:G326" si="28">SUM(F326)</f>
        <v>64388.2</v>
      </c>
      <c r="G325" s="3">
        <f t="shared" si="28"/>
        <v>66465.899999999994</v>
      </c>
    </row>
    <row r="326" spans="1:7" ht="45">
      <c r="A326" s="33" t="s">
        <v>142</v>
      </c>
      <c r="B326" s="5" t="s">
        <v>139</v>
      </c>
      <c r="C326" s="9" t="s">
        <v>143</v>
      </c>
      <c r="D326" s="5"/>
      <c r="E326" s="8"/>
      <c r="F326" s="3">
        <f t="shared" si="28"/>
        <v>64388.2</v>
      </c>
      <c r="G326" s="3">
        <f t="shared" si="28"/>
        <v>66465.899999999994</v>
      </c>
    </row>
    <row r="327" spans="1:7" ht="60">
      <c r="A327" s="33" t="s">
        <v>144</v>
      </c>
      <c r="B327" s="5" t="s">
        <v>139</v>
      </c>
      <c r="C327" s="9" t="s">
        <v>143</v>
      </c>
      <c r="D327" s="5" t="s">
        <v>145</v>
      </c>
      <c r="E327" s="8"/>
      <c r="F327" s="3">
        <f t="shared" ref="F327:G327" si="29">SUM(F328+F331+F336+F342)</f>
        <v>64388.2</v>
      </c>
      <c r="G327" s="3">
        <f t="shared" si="29"/>
        <v>66465.899999999994</v>
      </c>
    </row>
    <row r="328" spans="1:7" ht="45">
      <c r="A328" s="33" t="s">
        <v>146</v>
      </c>
      <c r="B328" s="5" t="s">
        <v>139</v>
      </c>
      <c r="C328" s="9" t="s">
        <v>143</v>
      </c>
      <c r="D328" s="5" t="s">
        <v>147</v>
      </c>
      <c r="E328" s="8"/>
      <c r="F328" s="3">
        <v>11625</v>
      </c>
      <c r="G328" s="3">
        <v>11625</v>
      </c>
    </row>
    <row r="329" spans="1:7" ht="30">
      <c r="A329" s="33" t="s">
        <v>148</v>
      </c>
      <c r="B329" s="5" t="s">
        <v>139</v>
      </c>
      <c r="C329" s="9" t="s">
        <v>143</v>
      </c>
      <c r="D329" s="5" t="s">
        <v>149</v>
      </c>
      <c r="E329" s="8"/>
      <c r="F329" s="3">
        <v>11625</v>
      </c>
      <c r="G329" s="3">
        <v>11625</v>
      </c>
    </row>
    <row r="330" spans="1:7" ht="30">
      <c r="A330" s="17" t="s">
        <v>24</v>
      </c>
      <c r="B330" s="5" t="s">
        <v>139</v>
      </c>
      <c r="C330" s="9" t="s">
        <v>143</v>
      </c>
      <c r="D330" s="5" t="s">
        <v>149</v>
      </c>
      <c r="E330" s="8">
        <v>200</v>
      </c>
      <c r="F330" s="3">
        <v>11625</v>
      </c>
      <c r="G330" s="3">
        <v>11625</v>
      </c>
    </row>
    <row r="331" spans="1:7" ht="45">
      <c r="A331" s="17" t="s">
        <v>150</v>
      </c>
      <c r="B331" s="5" t="s">
        <v>139</v>
      </c>
      <c r="C331" s="9" t="s">
        <v>143</v>
      </c>
      <c r="D331" s="5" t="s">
        <v>151</v>
      </c>
      <c r="E331" s="8"/>
      <c r="F331" s="3">
        <f t="shared" ref="F331:G331" si="30">SUM(F332+F334)</f>
        <v>1979</v>
      </c>
      <c r="G331" s="3">
        <f t="shared" si="30"/>
        <v>2065</v>
      </c>
    </row>
    <row r="332" spans="1:7" ht="45">
      <c r="A332" s="17" t="s">
        <v>152</v>
      </c>
      <c r="B332" s="34" t="s">
        <v>139</v>
      </c>
      <c r="C332" s="34" t="s">
        <v>143</v>
      </c>
      <c r="D332" s="114" t="s">
        <v>153</v>
      </c>
      <c r="E332" s="35"/>
      <c r="F332" s="3">
        <v>70</v>
      </c>
      <c r="G332" s="3">
        <v>70</v>
      </c>
    </row>
    <row r="333" spans="1:7" ht="30">
      <c r="A333" s="17" t="s">
        <v>24</v>
      </c>
      <c r="B333" s="34" t="s">
        <v>139</v>
      </c>
      <c r="C333" s="34" t="s">
        <v>143</v>
      </c>
      <c r="D333" s="114" t="s">
        <v>153</v>
      </c>
      <c r="E333" s="35" t="s">
        <v>57</v>
      </c>
      <c r="F333" s="3">
        <v>70</v>
      </c>
      <c r="G333" s="3">
        <v>70</v>
      </c>
    </row>
    <row r="334" spans="1:7" ht="30">
      <c r="A334" s="17" t="s">
        <v>154</v>
      </c>
      <c r="B334" s="5" t="s">
        <v>139</v>
      </c>
      <c r="C334" s="9" t="s">
        <v>143</v>
      </c>
      <c r="D334" s="5" t="s">
        <v>155</v>
      </c>
      <c r="E334" s="8"/>
      <c r="F334" s="23">
        <v>1909</v>
      </c>
      <c r="G334" s="23">
        <v>1995</v>
      </c>
    </row>
    <row r="335" spans="1:7" ht="75">
      <c r="A335" s="17" t="s">
        <v>17</v>
      </c>
      <c r="B335" s="5" t="s">
        <v>139</v>
      </c>
      <c r="C335" s="9" t="s">
        <v>143</v>
      </c>
      <c r="D335" s="5" t="s">
        <v>155</v>
      </c>
      <c r="E335" s="8">
        <v>100</v>
      </c>
      <c r="F335" s="23">
        <v>1909</v>
      </c>
      <c r="G335" s="23">
        <v>1995</v>
      </c>
    </row>
    <row r="336" spans="1:7" ht="45">
      <c r="A336" s="33" t="s">
        <v>156</v>
      </c>
      <c r="B336" s="5" t="s">
        <v>139</v>
      </c>
      <c r="C336" s="9" t="s">
        <v>143</v>
      </c>
      <c r="D336" s="5" t="s">
        <v>157</v>
      </c>
      <c r="E336" s="8"/>
      <c r="F336" s="3">
        <f t="shared" ref="F336:G336" si="31">SUM(F337+F340)</f>
        <v>2325</v>
      </c>
      <c r="G336" s="3">
        <f t="shared" si="31"/>
        <v>2325</v>
      </c>
    </row>
    <row r="337" spans="1:7">
      <c r="A337" s="33" t="s">
        <v>158</v>
      </c>
      <c r="B337" s="5" t="s">
        <v>139</v>
      </c>
      <c r="C337" s="9" t="s">
        <v>143</v>
      </c>
      <c r="D337" s="5" t="s">
        <v>159</v>
      </c>
      <c r="E337" s="8"/>
      <c r="F337" s="3">
        <v>2256</v>
      </c>
      <c r="G337" s="3">
        <v>2256</v>
      </c>
    </row>
    <row r="338" spans="1:7" ht="75">
      <c r="A338" s="17" t="s">
        <v>17</v>
      </c>
      <c r="B338" s="5" t="s">
        <v>139</v>
      </c>
      <c r="C338" s="9" t="s">
        <v>143</v>
      </c>
      <c r="D338" s="5" t="s">
        <v>159</v>
      </c>
      <c r="E338" s="8">
        <v>100</v>
      </c>
      <c r="F338" s="3">
        <v>1171.8</v>
      </c>
      <c r="G338" s="3">
        <v>1171.8</v>
      </c>
    </row>
    <row r="339" spans="1:7" ht="30">
      <c r="A339" s="17" t="s">
        <v>24</v>
      </c>
      <c r="B339" s="5" t="s">
        <v>139</v>
      </c>
      <c r="C339" s="9" t="s">
        <v>143</v>
      </c>
      <c r="D339" s="5" t="s">
        <v>159</v>
      </c>
      <c r="E339" s="8">
        <v>200</v>
      </c>
      <c r="F339" s="3">
        <v>1084.2</v>
      </c>
      <c r="G339" s="3">
        <v>1084.2</v>
      </c>
    </row>
    <row r="340" spans="1:7" ht="30">
      <c r="A340" s="17" t="s">
        <v>160</v>
      </c>
      <c r="B340" s="5" t="s">
        <v>139</v>
      </c>
      <c r="C340" s="9" t="s">
        <v>143</v>
      </c>
      <c r="D340" s="5" t="s">
        <v>161</v>
      </c>
      <c r="E340" s="8"/>
      <c r="F340" s="3">
        <v>69</v>
      </c>
      <c r="G340" s="3">
        <v>69</v>
      </c>
    </row>
    <row r="341" spans="1:7" ht="30">
      <c r="A341" s="17" t="s">
        <v>24</v>
      </c>
      <c r="B341" s="5" t="s">
        <v>139</v>
      </c>
      <c r="C341" s="9" t="s">
        <v>143</v>
      </c>
      <c r="D341" s="5" t="s">
        <v>161</v>
      </c>
      <c r="E341" s="8">
        <v>200</v>
      </c>
      <c r="F341" s="3">
        <v>69</v>
      </c>
      <c r="G341" s="3">
        <v>69</v>
      </c>
    </row>
    <row r="342" spans="1:7" ht="75">
      <c r="A342" s="17" t="s">
        <v>162</v>
      </c>
      <c r="B342" s="5" t="s">
        <v>139</v>
      </c>
      <c r="C342" s="9" t="s">
        <v>143</v>
      </c>
      <c r="D342" s="5" t="s">
        <v>163</v>
      </c>
      <c r="E342" s="8"/>
      <c r="F342" s="3">
        <f t="shared" ref="F342:G342" si="32">SUM(F343)</f>
        <v>48459.199999999997</v>
      </c>
      <c r="G342" s="3">
        <f t="shared" si="32"/>
        <v>50450.9</v>
      </c>
    </row>
    <row r="343" spans="1:7" ht="45">
      <c r="A343" s="1" t="s">
        <v>65</v>
      </c>
      <c r="B343" s="5" t="s">
        <v>139</v>
      </c>
      <c r="C343" s="9" t="s">
        <v>143</v>
      </c>
      <c r="D343" s="30" t="s">
        <v>164</v>
      </c>
      <c r="E343" s="8"/>
      <c r="F343" s="3">
        <f t="shared" ref="F343:G343" si="33">SUM(F344:F346)</f>
        <v>48459.199999999997</v>
      </c>
      <c r="G343" s="3">
        <f t="shared" si="33"/>
        <v>50450.9</v>
      </c>
    </row>
    <row r="344" spans="1:7" ht="75">
      <c r="A344" s="17" t="s">
        <v>17</v>
      </c>
      <c r="B344" s="5" t="s">
        <v>139</v>
      </c>
      <c r="C344" s="9" t="s">
        <v>143</v>
      </c>
      <c r="D344" s="30" t="s">
        <v>164</v>
      </c>
      <c r="E344" s="8">
        <v>100</v>
      </c>
      <c r="F344" s="23">
        <v>45026.7</v>
      </c>
      <c r="G344" s="23">
        <v>47018.400000000001</v>
      </c>
    </row>
    <row r="345" spans="1:7" ht="30">
      <c r="A345" s="17" t="s">
        <v>24</v>
      </c>
      <c r="B345" s="5" t="s">
        <v>139</v>
      </c>
      <c r="C345" s="9" t="s">
        <v>143</v>
      </c>
      <c r="D345" s="30" t="s">
        <v>164</v>
      </c>
      <c r="E345" s="8">
        <v>200</v>
      </c>
      <c r="F345" s="3">
        <v>2954.3</v>
      </c>
      <c r="G345" s="3">
        <v>2954.3</v>
      </c>
    </row>
    <row r="346" spans="1:7">
      <c r="A346" s="24" t="s">
        <v>25</v>
      </c>
      <c r="B346" s="5" t="s">
        <v>139</v>
      </c>
      <c r="C346" s="9" t="s">
        <v>143</v>
      </c>
      <c r="D346" s="30" t="s">
        <v>164</v>
      </c>
      <c r="E346" s="8">
        <v>800</v>
      </c>
      <c r="F346" s="3">
        <v>478.2</v>
      </c>
      <c r="G346" s="3">
        <v>478.2</v>
      </c>
    </row>
    <row r="347" spans="1:7">
      <c r="A347" s="31"/>
      <c r="B347" s="36"/>
      <c r="C347" s="9" t="s">
        <v>40</v>
      </c>
      <c r="D347" s="36"/>
      <c r="E347" s="8"/>
      <c r="F347" s="23"/>
      <c r="G347" s="23"/>
    </row>
    <row r="348" spans="1:7" ht="29.25">
      <c r="A348" s="19" t="s">
        <v>165</v>
      </c>
      <c r="B348" s="20" t="s">
        <v>166</v>
      </c>
      <c r="C348" s="9" t="s">
        <v>40</v>
      </c>
      <c r="D348" s="20"/>
      <c r="E348" s="8"/>
      <c r="F348" s="21">
        <f>SUM(F355+F399+F349)</f>
        <v>1774070.7999999998</v>
      </c>
      <c r="G348" s="21">
        <f>SUM(G355+G399+G349)</f>
        <v>1648231</v>
      </c>
    </row>
    <row r="349" spans="1:7">
      <c r="A349" s="53" t="s">
        <v>253</v>
      </c>
      <c r="B349" s="118" t="s">
        <v>166</v>
      </c>
      <c r="C349" s="118" t="s">
        <v>254</v>
      </c>
      <c r="D349" s="54"/>
      <c r="E349" s="54"/>
      <c r="F349" s="23">
        <f t="shared" ref="F349:G353" si="34">SUM(F350)</f>
        <v>200</v>
      </c>
      <c r="G349" s="23">
        <f t="shared" si="34"/>
        <v>200</v>
      </c>
    </row>
    <row r="350" spans="1:7">
      <c r="A350" s="55" t="s">
        <v>300</v>
      </c>
      <c r="B350" s="118" t="s">
        <v>166</v>
      </c>
      <c r="C350" s="118" t="s">
        <v>301</v>
      </c>
      <c r="D350" s="54"/>
      <c r="E350" s="54"/>
      <c r="F350" s="23">
        <f t="shared" si="34"/>
        <v>200</v>
      </c>
      <c r="G350" s="23">
        <f t="shared" si="34"/>
        <v>200</v>
      </c>
    </row>
    <row r="351" spans="1:7" ht="45">
      <c r="A351" s="42" t="s">
        <v>306</v>
      </c>
      <c r="B351" s="118" t="s">
        <v>166</v>
      </c>
      <c r="C351" s="118" t="s">
        <v>301</v>
      </c>
      <c r="D351" s="54" t="s">
        <v>307</v>
      </c>
      <c r="E351" s="54"/>
      <c r="F351" s="23">
        <f t="shared" si="34"/>
        <v>200</v>
      </c>
      <c r="G351" s="23">
        <f t="shared" si="34"/>
        <v>200</v>
      </c>
    </row>
    <row r="352" spans="1:7" ht="30">
      <c r="A352" s="46" t="s">
        <v>320</v>
      </c>
      <c r="B352" s="118" t="s">
        <v>166</v>
      </c>
      <c r="C352" s="118" t="s">
        <v>301</v>
      </c>
      <c r="D352" s="54" t="s">
        <v>321</v>
      </c>
      <c r="E352" s="54"/>
      <c r="F352" s="23">
        <f t="shared" si="34"/>
        <v>200</v>
      </c>
      <c r="G352" s="23">
        <f t="shared" si="34"/>
        <v>200</v>
      </c>
    </row>
    <row r="353" spans="1:7" ht="51.75">
      <c r="A353" s="55" t="s">
        <v>413</v>
      </c>
      <c r="B353" s="118" t="s">
        <v>166</v>
      </c>
      <c r="C353" s="118" t="s">
        <v>301</v>
      </c>
      <c r="D353" s="54" t="s">
        <v>414</v>
      </c>
      <c r="E353" s="54"/>
      <c r="F353" s="23">
        <f t="shared" si="34"/>
        <v>200</v>
      </c>
      <c r="G353" s="23">
        <f t="shared" si="34"/>
        <v>200</v>
      </c>
    </row>
    <row r="354" spans="1:7">
      <c r="A354" s="24" t="s">
        <v>25</v>
      </c>
      <c r="B354" s="118" t="s">
        <v>166</v>
      </c>
      <c r="C354" s="118" t="s">
        <v>301</v>
      </c>
      <c r="D354" s="54" t="s">
        <v>414</v>
      </c>
      <c r="E354" s="54" t="s">
        <v>237</v>
      </c>
      <c r="F354" s="23">
        <v>200</v>
      </c>
      <c r="G354" s="23">
        <v>200</v>
      </c>
    </row>
    <row r="355" spans="1:7">
      <c r="A355" s="17" t="s">
        <v>77</v>
      </c>
      <c r="B355" s="5" t="s">
        <v>166</v>
      </c>
      <c r="C355" s="9" t="s">
        <v>78</v>
      </c>
      <c r="D355" s="5"/>
      <c r="E355" s="8"/>
      <c r="F355" s="3">
        <f t="shared" ref="F355:G355" si="35">SUM(F356+F363+F383+F374)</f>
        <v>1677676.7999999998</v>
      </c>
      <c r="G355" s="3">
        <f t="shared" si="35"/>
        <v>1551811.2</v>
      </c>
    </row>
    <row r="356" spans="1:7">
      <c r="A356" s="17" t="s">
        <v>167</v>
      </c>
      <c r="B356" s="5" t="s">
        <v>166</v>
      </c>
      <c r="C356" s="9" t="s">
        <v>168</v>
      </c>
      <c r="D356" s="5"/>
      <c r="E356" s="8"/>
      <c r="F356" s="3">
        <f t="shared" ref="F356:G357" si="36">SUM(F357)</f>
        <v>563834.5</v>
      </c>
      <c r="G356" s="3">
        <f t="shared" si="36"/>
        <v>563834.5</v>
      </c>
    </row>
    <row r="357" spans="1:7" ht="30">
      <c r="A357" s="17" t="s">
        <v>169</v>
      </c>
      <c r="B357" s="5" t="s">
        <v>166</v>
      </c>
      <c r="C357" s="9" t="s">
        <v>168</v>
      </c>
      <c r="D357" s="5" t="s">
        <v>170</v>
      </c>
      <c r="E357" s="8"/>
      <c r="F357" s="3">
        <f t="shared" si="36"/>
        <v>563834.5</v>
      </c>
      <c r="G357" s="3">
        <f t="shared" si="36"/>
        <v>563834.5</v>
      </c>
    </row>
    <row r="358" spans="1:7" ht="30">
      <c r="A358" s="1" t="s">
        <v>171</v>
      </c>
      <c r="B358" s="5" t="s">
        <v>166</v>
      </c>
      <c r="C358" s="9" t="s">
        <v>168</v>
      </c>
      <c r="D358" s="5" t="s">
        <v>172</v>
      </c>
      <c r="E358" s="8"/>
      <c r="F358" s="3">
        <f t="shared" ref="F358:G358" si="37">SUM(F359+F361)</f>
        <v>563834.5</v>
      </c>
      <c r="G358" s="3">
        <f t="shared" si="37"/>
        <v>563834.5</v>
      </c>
    </row>
    <row r="359" spans="1:7" ht="45">
      <c r="A359" s="1" t="s">
        <v>65</v>
      </c>
      <c r="B359" s="5" t="s">
        <v>166</v>
      </c>
      <c r="C359" s="9" t="s">
        <v>168</v>
      </c>
      <c r="D359" s="5" t="s">
        <v>173</v>
      </c>
      <c r="E359" s="8"/>
      <c r="F359" s="3">
        <v>291918.7</v>
      </c>
      <c r="G359" s="3">
        <v>291918.7</v>
      </c>
    </row>
    <row r="360" spans="1:7" ht="45">
      <c r="A360" s="17" t="s">
        <v>86</v>
      </c>
      <c r="B360" s="5" t="s">
        <v>166</v>
      </c>
      <c r="C360" s="9" t="s">
        <v>168</v>
      </c>
      <c r="D360" s="5" t="s">
        <v>173</v>
      </c>
      <c r="E360" s="8">
        <v>600</v>
      </c>
      <c r="F360" s="3">
        <v>291918.7</v>
      </c>
      <c r="G360" s="3">
        <v>291918.7</v>
      </c>
    </row>
    <row r="361" spans="1:7" ht="135">
      <c r="A361" s="1" t="s">
        <v>174</v>
      </c>
      <c r="B361" s="5" t="s">
        <v>166</v>
      </c>
      <c r="C361" s="9" t="s">
        <v>168</v>
      </c>
      <c r="D361" s="5" t="s">
        <v>175</v>
      </c>
      <c r="E361" s="8"/>
      <c r="F361" s="23">
        <v>271915.8</v>
      </c>
      <c r="G361" s="23">
        <v>271915.8</v>
      </c>
    </row>
    <row r="362" spans="1:7" ht="45">
      <c r="A362" s="17" t="s">
        <v>86</v>
      </c>
      <c r="B362" s="5" t="s">
        <v>166</v>
      </c>
      <c r="C362" s="9" t="s">
        <v>168</v>
      </c>
      <c r="D362" s="5" t="s">
        <v>175</v>
      </c>
      <c r="E362" s="9" t="s">
        <v>176</v>
      </c>
      <c r="F362" s="23">
        <v>271915.8</v>
      </c>
      <c r="G362" s="23">
        <v>271915.8</v>
      </c>
    </row>
    <row r="363" spans="1:7">
      <c r="A363" s="17" t="s">
        <v>177</v>
      </c>
      <c r="B363" s="5" t="s">
        <v>166</v>
      </c>
      <c r="C363" s="9" t="s">
        <v>178</v>
      </c>
      <c r="D363" s="5"/>
      <c r="E363" s="8"/>
      <c r="F363" s="3">
        <f t="shared" ref="F363:G364" si="38">SUM(F364)</f>
        <v>1032997.7</v>
      </c>
      <c r="G363" s="3">
        <f t="shared" si="38"/>
        <v>904389.8</v>
      </c>
    </row>
    <row r="364" spans="1:7" ht="30">
      <c r="A364" s="17" t="s">
        <v>169</v>
      </c>
      <c r="B364" s="5" t="s">
        <v>166</v>
      </c>
      <c r="C364" s="9" t="s">
        <v>178</v>
      </c>
      <c r="D364" s="5" t="s">
        <v>170</v>
      </c>
      <c r="E364" s="8"/>
      <c r="F364" s="3">
        <f t="shared" si="38"/>
        <v>1032997.7</v>
      </c>
      <c r="G364" s="3">
        <f t="shared" si="38"/>
        <v>904389.8</v>
      </c>
    </row>
    <row r="365" spans="1:7" ht="30">
      <c r="A365" s="1" t="s">
        <v>171</v>
      </c>
      <c r="B365" s="5" t="s">
        <v>166</v>
      </c>
      <c r="C365" s="9" t="s">
        <v>178</v>
      </c>
      <c r="D365" s="5" t="s">
        <v>172</v>
      </c>
      <c r="E365" s="8"/>
      <c r="F365" s="3">
        <f t="shared" ref="F365:G365" si="39">SUM(F366+F368+F370+F372)</f>
        <v>1032997.7</v>
      </c>
      <c r="G365" s="3">
        <f t="shared" si="39"/>
        <v>904389.8</v>
      </c>
    </row>
    <row r="366" spans="1:7" ht="45">
      <c r="A366" s="1" t="s">
        <v>65</v>
      </c>
      <c r="B366" s="5" t="s">
        <v>166</v>
      </c>
      <c r="C366" s="9" t="s">
        <v>178</v>
      </c>
      <c r="D366" s="18" t="s">
        <v>173</v>
      </c>
      <c r="E366" s="8"/>
      <c r="F366" s="23">
        <v>382637.9</v>
      </c>
      <c r="G366" s="23">
        <v>387759.7</v>
      </c>
    </row>
    <row r="367" spans="1:7" ht="45">
      <c r="A367" s="17" t="s">
        <v>86</v>
      </c>
      <c r="B367" s="5" t="s">
        <v>166</v>
      </c>
      <c r="C367" s="9" t="s">
        <v>178</v>
      </c>
      <c r="D367" s="18" t="s">
        <v>173</v>
      </c>
      <c r="E367" s="8">
        <v>600</v>
      </c>
      <c r="F367" s="23">
        <v>382637.9</v>
      </c>
      <c r="G367" s="23">
        <v>387759.7</v>
      </c>
    </row>
    <row r="368" spans="1:7" ht="30">
      <c r="A368" s="17" t="s">
        <v>179</v>
      </c>
      <c r="B368" s="5" t="s">
        <v>166</v>
      </c>
      <c r="C368" s="9" t="s">
        <v>178</v>
      </c>
      <c r="D368" s="18" t="s">
        <v>180</v>
      </c>
      <c r="E368" s="8"/>
      <c r="F368" s="23"/>
      <c r="G368" s="23"/>
    </row>
    <row r="369" spans="1:7" ht="45">
      <c r="A369" s="37" t="s">
        <v>181</v>
      </c>
      <c r="B369" s="5" t="s">
        <v>166</v>
      </c>
      <c r="C369" s="9" t="s">
        <v>178</v>
      </c>
      <c r="D369" s="18" t="s">
        <v>180</v>
      </c>
      <c r="E369" s="8">
        <v>400</v>
      </c>
      <c r="F369" s="23"/>
      <c r="G369" s="23"/>
    </row>
    <row r="370" spans="1:7" ht="195">
      <c r="A370" s="17" t="s">
        <v>182</v>
      </c>
      <c r="B370" s="5" t="s">
        <v>166</v>
      </c>
      <c r="C370" s="9" t="s">
        <v>178</v>
      </c>
      <c r="D370" s="5" t="s">
        <v>183</v>
      </c>
      <c r="E370" s="5"/>
      <c r="F370" s="23">
        <v>626898.1</v>
      </c>
      <c r="G370" s="23">
        <v>493168.4</v>
      </c>
    </row>
    <row r="371" spans="1:7" ht="45">
      <c r="A371" s="17" t="s">
        <v>86</v>
      </c>
      <c r="B371" s="5" t="s">
        <v>166</v>
      </c>
      <c r="C371" s="9" t="s">
        <v>178</v>
      </c>
      <c r="D371" s="5" t="s">
        <v>183</v>
      </c>
      <c r="E371" s="5" t="s">
        <v>176</v>
      </c>
      <c r="F371" s="23">
        <v>626898.1</v>
      </c>
      <c r="G371" s="23">
        <v>493168.4</v>
      </c>
    </row>
    <row r="372" spans="1:7" ht="135">
      <c r="A372" s="1" t="s">
        <v>174</v>
      </c>
      <c r="B372" s="5" t="s">
        <v>166</v>
      </c>
      <c r="C372" s="9" t="s">
        <v>178</v>
      </c>
      <c r="D372" s="5" t="s">
        <v>175</v>
      </c>
      <c r="E372" s="8"/>
      <c r="F372" s="23">
        <v>23461.7</v>
      </c>
      <c r="G372" s="23">
        <v>23461.7</v>
      </c>
    </row>
    <row r="373" spans="1:7" ht="45">
      <c r="A373" s="17" t="s">
        <v>86</v>
      </c>
      <c r="B373" s="5" t="s">
        <v>166</v>
      </c>
      <c r="C373" s="9" t="s">
        <v>178</v>
      </c>
      <c r="D373" s="5" t="s">
        <v>175</v>
      </c>
      <c r="E373" s="8">
        <v>600</v>
      </c>
      <c r="F373" s="23">
        <v>23461.7</v>
      </c>
      <c r="G373" s="23">
        <v>23461.7</v>
      </c>
    </row>
    <row r="374" spans="1:7">
      <c r="A374" s="17" t="s">
        <v>79</v>
      </c>
      <c r="B374" s="5" t="s">
        <v>166</v>
      </c>
      <c r="C374" s="9" t="s">
        <v>80</v>
      </c>
      <c r="D374" s="5"/>
      <c r="E374" s="8"/>
      <c r="F374" s="3">
        <f t="shared" ref="F374:G375" si="40">SUM(F375)</f>
        <v>8832.9</v>
      </c>
      <c r="G374" s="3">
        <f t="shared" si="40"/>
        <v>8832.9</v>
      </c>
    </row>
    <row r="375" spans="1:7" ht="30">
      <c r="A375" s="17" t="s">
        <v>169</v>
      </c>
      <c r="B375" s="5" t="s">
        <v>166</v>
      </c>
      <c r="C375" s="9" t="s">
        <v>80</v>
      </c>
      <c r="D375" s="5" t="s">
        <v>184</v>
      </c>
      <c r="E375" s="8"/>
      <c r="F375" s="3">
        <f t="shared" si="40"/>
        <v>8832.9</v>
      </c>
      <c r="G375" s="3">
        <f t="shared" si="40"/>
        <v>8832.9</v>
      </c>
    </row>
    <row r="376" spans="1:7" ht="30">
      <c r="A376" s="1" t="s">
        <v>185</v>
      </c>
      <c r="B376" s="5" t="s">
        <v>166</v>
      </c>
      <c r="C376" s="9" t="s">
        <v>80</v>
      </c>
      <c r="D376" s="5" t="s">
        <v>186</v>
      </c>
      <c r="E376" s="8"/>
      <c r="F376" s="3">
        <f t="shared" ref="F376:G376" si="41">SUM(F377+F379+F381)</f>
        <v>8832.9</v>
      </c>
      <c r="G376" s="3">
        <f t="shared" si="41"/>
        <v>8832.9</v>
      </c>
    </row>
    <row r="377" spans="1:7" ht="30">
      <c r="A377" s="1" t="s">
        <v>187</v>
      </c>
      <c r="B377" s="5" t="s">
        <v>166</v>
      </c>
      <c r="C377" s="9" t="s">
        <v>80</v>
      </c>
      <c r="D377" s="5" t="s">
        <v>188</v>
      </c>
      <c r="E377" s="8"/>
      <c r="F377" s="3">
        <v>814</v>
      </c>
      <c r="G377" s="3">
        <v>814</v>
      </c>
    </row>
    <row r="378" spans="1:7" ht="45">
      <c r="A378" s="17" t="s">
        <v>86</v>
      </c>
      <c r="B378" s="5" t="s">
        <v>166</v>
      </c>
      <c r="C378" s="9" t="s">
        <v>80</v>
      </c>
      <c r="D378" s="5" t="s">
        <v>188</v>
      </c>
      <c r="E378" s="8">
        <v>600</v>
      </c>
      <c r="F378" s="3">
        <v>814</v>
      </c>
      <c r="G378" s="3">
        <v>814</v>
      </c>
    </row>
    <row r="379" spans="1:7" ht="45">
      <c r="A379" s="1" t="s">
        <v>65</v>
      </c>
      <c r="B379" s="5" t="s">
        <v>166</v>
      </c>
      <c r="C379" s="9" t="s">
        <v>80</v>
      </c>
      <c r="D379" s="5" t="s">
        <v>189</v>
      </c>
      <c r="E379" s="8"/>
      <c r="F379" s="3">
        <v>748.5</v>
      </c>
      <c r="G379" s="3">
        <v>748.5</v>
      </c>
    </row>
    <row r="380" spans="1:7" ht="45">
      <c r="A380" s="17" t="s">
        <v>86</v>
      </c>
      <c r="B380" s="5" t="s">
        <v>166</v>
      </c>
      <c r="C380" s="9" t="s">
        <v>80</v>
      </c>
      <c r="D380" s="5" t="s">
        <v>189</v>
      </c>
      <c r="E380" s="8">
        <v>600</v>
      </c>
      <c r="F380" s="3">
        <v>748.5</v>
      </c>
      <c r="G380" s="3">
        <v>748.5</v>
      </c>
    </row>
    <row r="381" spans="1:7" ht="45">
      <c r="A381" s="17" t="s">
        <v>190</v>
      </c>
      <c r="B381" s="5" t="s">
        <v>166</v>
      </c>
      <c r="C381" s="9" t="s">
        <v>80</v>
      </c>
      <c r="D381" s="5" t="s">
        <v>191</v>
      </c>
      <c r="E381" s="8"/>
      <c r="F381" s="3">
        <v>7270.4</v>
      </c>
      <c r="G381" s="3">
        <v>7270.4</v>
      </c>
    </row>
    <row r="382" spans="1:7" ht="30">
      <c r="A382" s="17" t="s">
        <v>32</v>
      </c>
      <c r="B382" s="5" t="s">
        <v>166</v>
      </c>
      <c r="C382" s="9" t="s">
        <v>80</v>
      </c>
      <c r="D382" s="5" t="s">
        <v>191</v>
      </c>
      <c r="E382" s="8">
        <v>300</v>
      </c>
      <c r="F382" s="3">
        <v>7270.4</v>
      </c>
      <c r="G382" s="3">
        <v>7270.4</v>
      </c>
    </row>
    <row r="383" spans="1:7">
      <c r="A383" s="17" t="s">
        <v>192</v>
      </c>
      <c r="B383" s="5" t="s">
        <v>166</v>
      </c>
      <c r="C383" s="9" t="s">
        <v>193</v>
      </c>
      <c r="D383" s="18"/>
      <c r="E383" s="8"/>
      <c r="F383" s="3">
        <f t="shared" ref="F383:G383" si="42">SUM(F384)</f>
        <v>72011.700000000012</v>
      </c>
      <c r="G383" s="3">
        <f t="shared" si="42"/>
        <v>74754</v>
      </c>
    </row>
    <row r="384" spans="1:7" ht="30">
      <c r="A384" s="17" t="s">
        <v>169</v>
      </c>
      <c r="B384" s="5" t="s">
        <v>166</v>
      </c>
      <c r="C384" s="9" t="s">
        <v>193</v>
      </c>
      <c r="D384" s="18" t="s">
        <v>184</v>
      </c>
      <c r="E384" s="8"/>
      <c r="F384" s="3">
        <f t="shared" ref="F384:G384" si="43">SUM(F385+F389)</f>
        <v>72011.700000000012</v>
      </c>
      <c r="G384" s="3">
        <f t="shared" si="43"/>
        <v>74754</v>
      </c>
    </row>
    <row r="385" spans="1:7" ht="30">
      <c r="A385" s="1" t="s">
        <v>185</v>
      </c>
      <c r="B385" s="5" t="s">
        <v>166</v>
      </c>
      <c r="C385" s="9" t="s">
        <v>193</v>
      </c>
      <c r="D385" s="18" t="s">
        <v>186</v>
      </c>
      <c r="E385" s="8"/>
      <c r="F385" s="3">
        <f t="shared" ref="F385:G385" si="44">SUM(F386)</f>
        <v>5857.0999999999995</v>
      </c>
      <c r="G385" s="3">
        <f t="shared" si="44"/>
        <v>5857.0999999999995</v>
      </c>
    </row>
    <row r="386" spans="1:7" ht="105">
      <c r="A386" s="17" t="s">
        <v>194</v>
      </c>
      <c r="B386" s="5" t="s">
        <v>166</v>
      </c>
      <c r="C386" s="9" t="s">
        <v>193</v>
      </c>
      <c r="D386" s="18" t="s">
        <v>195</v>
      </c>
      <c r="E386" s="8"/>
      <c r="F386" s="3">
        <f t="shared" ref="F386:G386" si="45">SUM(F387:F388)</f>
        <v>5857.0999999999995</v>
      </c>
      <c r="G386" s="3">
        <f t="shared" si="45"/>
        <v>5857.0999999999995</v>
      </c>
    </row>
    <row r="387" spans="1:7" ht="75">
      <c r="A387" s="17" t="s">
        <v>17</v>
      </c>
      <c r="B387" s="5" t="s">
        <v>166</v>
      </c>
      <c r="C387" s="9" t="s">
        <v>193</v>
      </c>
      <c r="D387" s="18" t="s">
        <v>195</v>
      </c>
      <c r="E387" s="8">
        <v>100</v>
      </c>
      <c r="F387" s="3">
        <v>5374.2</v>
      </c>
      <c r="G387" s="3">
        <v>5374.2</v>
      </c>
    </row>
    <row r="388" spans="1:7" ht="30">
      <c r="A388" s="17" t="s">
        <v>24</v>
      </c>
      <c r="B388" s="5" t="s">
        <v>166</v>
      </c>
      <c r="C388" s="9" t="s">
        <v>193</v>
      </c>
      <c r="D388" s="18" t="s">
        <v>195</v>
      </c>
      <c r="E388" s="8">
        <v>200</v>
      </c>
      <c r="F388" s="3">
        <v>482.9</v>
      </c>
      <c r="G388" s="3">
        <v>482.9</v>
      </c>
    </row>
    <row r="389" spans="1:7" s="28" customFormat="1" ht="60">
      <c r="A389" s="17" t="s">
        <v>196</v>
      </c>
      <c r="B389" s="5" t="s">
        <v>166</v>
      </c>
      <c r="C389" s="9" t="s">
        <v>193</v>
      </c>
      <c r="D389" s="18" t="s">
        <v>487</v>
      </c>
      <c r="E389" s="8"/>
      <c r="F389" s="3">
        <f t="shared" ref="F389:G389" si="46">SUM(F390+F394)</f>
        <v>66154.600000000006</v>
      </c>
      <c r="G389" s="3">
        <f t="shared" si="46"/>
        <v>68896.899999999994</v>
      </c>
    </row>
    <row r="390" spans="1:7" ht="45">
      <c r="A390" s="26" t="s">
        <v>49</v>
      </c>
      <c r="B390" s="5" t="s">
        <v>166</v>
      </c>
      <c r="C390" s="9" t="s">
        <v>193</v>
      </c>
      <c r="D390" s="18" t="s">
        <v>197</v>
      </c>
      <c r="E390" s="8"/>
      <c r="F390" s="3">
        <f t="shared" ref="F390:G390" si="47">SUM(F391:F393)</f>
        <v>20751.699999999997</v>
      </c>
      <c r="G390" s="3">
        <f t="shared" si="47"/>
        <v>21604.5</v>
      </c>
    </row>
    <row r="391" spans="1:7" ht="75">
      <c r="A391" s="17" t="s">
        <v>17</v>
      </c>
      <c r="B391" s="5" t="s">
        <v>166</v>
      </c>
      <c r="C391" s="9" t="s">
        <v>193</v>
      </c>
      <c r="D391" s="18" t="s">
        <v>197</v>
      </c>
      <c r="E391" s="8">
        <v>100</v>
      </c>
      <c r="F391" s="23">
        <v>19197.599999999999</v>
      </c>
      <c r="G391" s="23">
        <v>20050.400000000001</v>
      </c>
    </row>
    <row r="392" spans="1:7" ht="30">
      <c r="A392" s="17" t="s">
        <v>24</v>
      </c>
      <c r="B392" s="5" t="s">
        <v>166</v>
      </c>
      <c r="C392" s="9" t="s">
        <v>193</v>
      </c>
      <c r="D392" s="18" t="s">
        <v>197</v>
      </c>
      <c r="E392" s="8">
        <v>200</v>
      </c>
      <c r="F392" s="3">
        <v>1331.3</v>
      </c>
      <c r="G392" s="3">
        <v>1331.3</v>
      </c>
    </row>
    <row r="393" spans="1:7">
      <c r="A393" s="24" t="s">
        <v>25</v>
      </c>
      <c r="B393" s="5" t="s">
        <v>166</v>
      </c>
      <c r="C393" s="9" t="s">
        <v>193</v>
      </c>
      <c r="D393" s="18" t="s">
        <v>197</v>
      </c>
      <c r="E393" s="8">
        <v>800</v>
      </c>
      <c r="F393" s="3">
        <v>222.8</v>
      </c>
      <c r="G393" s="3">
        <v>222.8</v>
      </c>
    </row>
    <row r="394" spans="1:7" ht="45">
      <c r="A394" s="1" t="s">
        <v>65</v>
      </c>
      <c r="B394" s="5" t="s">
        <v>166</v>
      </c>
      <c r="C394" s="9" t="s">
        <v>193</v>
      </c>
      <c r="D394" s="18" t="s">
        <v>198</v>
      </c>
      <c r="E394" s="8"/>
      <c r="F394" s="3">
        <f t="shared" ref="F394:G394" si="48">SUM(F395:F398)</f>
        <v>45402.9</v>
      </c>
      <c r="G394" s="3">
        <f t="shared" si="48"/>
        <v>47292.4</v>
      </c>
    </row>
    <row r="395" spans="1:7" ht="75">
      <c r="A395" s="17" t="s">
        <v>17</v>
      </c>
      <c r="B395" s="5" t="s">
        <v>166</v>
      </c>
      <c r="C395" s="9" t="s">
        <v>193</v>
      </c>
      <c r="D395" s="18" t="s">
        <v>198</v>
      </c>
      <c r="E395" s="8">
        <v>100</v>
      </c>
      <c r="F395" s="23">
        <v>38223.1</v>
      </c>
      <c r="G395" s="23">
        <v>39923.1</v>
      </c>
    </row>
    <row r="396" spans="1:7" ht="30">
      <c r="A396" s="17" t="s">
        <v>24</v>
      </c>
      <c r="B396" s="5" t="s">
        <v>166</v>
      </c>
      <c r="C396" s="9" t="s">
        <v>193</v>
      </c>
      <c r="D396" s="18" t="s">
        <v>198</v>
      </c>
      <c r="E396" s="8">
        <v>200</v>
      </c>
      <c r="F396" s="3">
        <v>2479.4</v>
      </c>
      <c r="G396" s="3">
        <v>2479.4</v>
      </c>
    </row>
    <row r="397" spans="1:7">
      <c r="A397" s="24" t="s">
        <v>25</v>
      </c>
      <c r="B397" s="5" t="s">
        <v>166</v>
      </c>
      <c r="C397" s="9" t="s">
        <v>193</v>
      </c>
      <c r="D397" s="18" t="s">
        <v>198</v>
      </c>
      <c r="E397" s="8">
        <v>800</v>
      </c>
      <c r="F397" s="3">
        <v>3.4</v>
      </c>
      <c r="G397" s="3">
        <v>3.4</v>
      </c>
    </row>
    <row r="398" spans="1:7" ht="45">
      <c r="A398" s="17" t="s">
        <v>86</v>
      </c>
      <c r="B398" s="5" t="s">
        <v>166</v>
      </c>
      <c r="C398" s="9" t="s">
        <v>193</v>
      </c>
      <c r="D398" s="18" t="s">
        <v>198</v>
      </c>
      <c r="E398" s="8">
        <v>600</v>
      </c>
      <c r="F398" s="23">
        <v>4697</v>
      </c>
      <c r="G398" s="23">
        <v>4886.5</v>
      </c>
    </row>
    <row r="399" spans="1:7">
      <c r="A399" s="17" t="s">
        <v>33</v>
      </c>
      <c r="B399" s="5" t="s">
        <v>166</v>
      </c>
      <c r="C399" s="9" t="s">
        <v>34</v>
      </c>
      <c r="D399" s="5"/>
      <c r="E399" s="8"/>
      <c r="F399" s="3">
        <f t="shared" ref="F399:G400" si="49">SUM(F400)</f>
        <v>96194</v>
      </c>
      <c r="G399" s="3">
        <f t="shared" si="49"/>
        <v>96219.8</v>
      </c>
    </row>
    <row r="400" spans="1:7">
      <c r="A400" s="17" t="s">
        <v>199</v>
      </c>
      <c r="B400" s="5" t="s">
        <v>166</v>
      </c>
      <c r="C400" s="9" t="s">
        <v>200</v>
      </c>
      <c r="D400" s="5"/>
      <c r="E400" s="9"/>
      <c r="F400" s="3">
        <f t="shared" si="49"/>
        <v>96194</v>
      </c>
      <c r="G400" s="3">
        <f t="shared" si="49"/>
        <v>96219.8</v>
      </c>
    </row>
    <row r="401" spans="1:7" ht="30">
      <c r="A401" s="17" t="s">
        <v>169</v>
      </c>
      <c r="B401" s="5" t="s">
        <v>166</v>
      </c>
      <c r="C401" s="9" t="s">
        <v>200</v>
      </c>
      <c r="D401" s="5" t="s">
        <v>184</v>
      </c>
      <c r="E401" s="9"/>
      <c r="F401" s="3">
        <f t="shared" ref="F401:G401" si="50">SUM(F402+F405)</f>
        <v>96194</v>
      </c>
      <c r="G401" s="3">
        <f t="shared" si="50"/>
        <v>96219.8</v>
      </c>
    </row>
    <row r="402" spans="1:7" ht="30">
      <c r="A402" s="1" t="s">
        <v>171</v>
      </c>
      <c r="B402" s="5" t="s">
        <v>166</v>
      </c>
      <c r="C402" s="9" t="s">
        <v>200</v>
      </c>
      <c r="D402" s="5" t="s">
        <v>201</v>
      </c>
      <c r="E402" s="9"/>
      <c r="F402" s="3">
        <f t="shared" ref="F402:G402" si="51">SUM(F403)</f>
        <v>52562.400000000001</v>
      </c>
      <c r="G402" s="3">
        <f t="shared" si="51"/>
        <v>52588.2</v>
      </c>
    </row>
    <row r="403" spans="1:7" ht="135">
      <c r="A403" s="24" t="s">
        <v>202</v>
      </c>
      <c r="B403" s="5" t="s">
        <v>166</v>
      </c>
      <c r="C403" s="9" t="s">
        <v>200</v>
      </c>
      <c r="D403" s="5" t="s">
        <v>203</v>
      </c>
      <c r="E403" s="8"/>
      <c r="F403" s="23">
        <v>52562.400000000001</v>
      </c>
      <c r="G403" s="23">
        <v>52588.2</v>
      </c>
    </row>
    <row r="404" spans="1:7" ht="45">
      <c r="A404" s="17" t="s">
        <v>86</v>
      </c>
      <c r="B404" s="5" t="s">
        <v>166</v>
      </c>
      <c r="C404" s="9" t="s">
        <v>200</v>
      </c>
      <c r="D404" s="5" t="s">
        <v>203</v>
      </c>
      <c r="E404" s="8">
        <v>600</v>
      </c>
      <c r="F404" s="23">
        <v>52562.400000000001</v>
      </c>
      <c r="G404" s="23">
        <v>52588.2</v>
      </c>
    </row>
    <row r="405" spans="1:7" ht="30">
      <c r="A405" s="1" t="s">
        <v>185</v>
      </c>
      <c r="B405" s="5" t="s">
        <v>166</v>
      </c>
      <c r="C405" s="9" t="s">
        <v>200</v>
      </c>
      <c r="D405" s="5" t="s">
        <v>186</v>
      </c>
      <c r="E405" s="9"/>
      <c r="F405" s="3">
        <f t="shared" ref="F405:G405" si="52">SUM(F406+F408+F410)</f>
        <v>43631.600000000006</v>
      </c>
      <c r="G405" s="3">
        <f t="shared" si="52"/>
        <v>43631.600000000006</v>
      </c>
    </row>
    <row r="406" spans="1:7" ht="135">
      <c r="A406" s="122" t="s">
        <v>204</v>
      </c>
      <c r="B406" s="5" t="s">
        <v>166</v>
      </c>
      <c r="C406" s="9" t="s">
        <v>200</v>
      </c>
      <c r="D406" s="5" t="s">
        <v>205</v>
      </c>
      <c r="E406" s="8"/>
      <c r="F406" s="3">
        <v>1006.3</v>
      </c>
      <c r="G406" s="3">
        <v>1006.3</v>
      </c>
    </row>
    <row r="407" spans="1:7" ht="30">
      <c r="A407" s="17" t="s">
        <v>32</v>
      </c>
      <c r="B407" s="5" t="s">
        <v>166</v>
      </c>
      <c r="C407" s="9" t="s">
        <v>200</v>
      </c>
      <c r="D407" s="5" t="s">
        <v>205</v>
      </c>
      <c r="E407" s="8">
        <v>300</v>
      </c>
      <c r="F407" s="3">
        <v>1006.3</v>
      </c>
      <c r="G407" s="3">
        <v>1006.3</v>
      </c>
    </row>
    <row r="408" spans="1:7" ht="135">
      <c r="A408" s="122" t="s">
        <v>206</v>
      </c>
      <c r="B408" s="5" t="s">
        <v>166</v>
      </c>
      <c r="C408" s="9" t="s">
        <v>200</v>
      </c>
      <c r="D408" s="5" t="s">
        <v>207</v>
      </c>
      <c r="E408" s="8"/>
      <c r="F408" s="3">
        <v>38536.800000000003</v>
      </c>
      <c r="G408" s="3">
        <v>38536.800000000003</v>
      </c>
    </row>
    <row r="409" spans="1:7" ht="30">
      <c r="A409" s="17" t="s">
        <v>32</v>
      </c>
      <c r="B409" s="5" t="s">
        <v>166</v>
      </c>
      <c r="C409" s="9" t="s">
        <v>200</v>
      </c>
      <c r="D409" s="5" t="s">
        <v>207</v>
      </c>
      <c r="E409" s="8">
        <v>300</v>
      </c>
      <c r="F409" s="3">
        <v>38536.800000000003</v>
      </c>
      <c r="G409" s="3">
        <v>38536.800000000003</v>
      </c>
    </row>
    <row r="410" spans="1:7" ht="105">
      <c r="A410" s="122" t="s">
        <v>208</v>
      </c>
      <c r="B410" s="5" t="s">
        <v>166</v>
      </c>
      <c r="C410" s="9" t="s">
        <v>200</v>
      </c>
      <c r="D410" s="5" t="s">
        <v>209</v>
      </c>
      <c r="E410" s="8"/>
      <c r="F410" s="3">
        <v>4088.5</v>
      </c>
      <c r="G410" s="3">
        <v>4088.5</v>
      </c>
    </row>
    <row r="411" spans="1:7" ht="30">
      <c r="A411" s="17" t="s">
        <v>32</v>
      </c>
      <c r="B411" s="5" t="s">
        <v>166</v>
      </c>
      <c r="C411" s="9" t="s">
        <v>200</v>
      </c>
      <c r="D411" s="5" t="s">
        <v>209</v>
      </c>
      <c r="E411" s="8">
        <v>300</v>
      </c>
      <c r="F411" s="3">
        <v>4088.5</v>
      </c>
      <c r="G411" s="3">
        <v>4088.5</v>
      </c>
    </row>
    <row r="412" spans="1:7">
      <c r="A412" s="17"/>
      <c r="F412" s="22"/>
      <c r="G412" s="22"/>
    </row>
    <row r="413" spans="1:7" ht="29.25">
      <c r="A413" s="19" t="s">
        <v>210</v>
      </c>
      <c r="B413" s="20" t="s">
        <v>211</v>
      </c>
      <c r="C413" s="9" t="s">
        <v>40</v>
      </c>
      <c r="D413" s="20"/>
      <c r="E413" s="8"/>
      <c r="F413" s="21">
        <f t="shared" ref="F413:G413" si="53">SUM(F414+F420)</f>
        <v>221622</v>
      </c>
      <c r="G413" s="21">
        <f t="shared" si="53"/>
        <v>224456.19999999995</v>
      </c>
    </row>
    <row r="414" spans="1:7">
      <c r="A414" s="17" t="s">
        <v>77</v>
      </c>
      <c r="B414" s="5" t="s">
        <v>211</v>
      </c>
      <c r="C414" s="9" t="s">
        <v>78</v>
      </c>
      <c r="D414" s="5"/>
      <c r="E414" s="5"/>
      <c r="F414" s="23">
        <v>57911.8</v>
      </c>
      <c r="G414" s="23">
        <v>58665.8</v>
      </c>
    </row>
    <row r="415" spans="1:7">
      <c r="A415" s="17" t="s">
        <v>212</v>
      </c>
      <c r="B415" s="5" t="s">
        <v>211</v>
      </c>
      <c r="C415" s="9" t="s">
        <v>178</v>
      </c>
      <c r="D415" s="5"/>
      <c r="E415" s="5"/>
      <c r="F415" s="23">
        <v>57911.8</v>
      </c>
      <c r="G415" s="23">
        <v>58665.8</v>
      </c>
    </row>
    <row r="416" spans="1:7" ht="45">
      <c r="A416" s="24" t="s">
        <v>213</v>
      </c>
      <c r="B416" s="5" t="s">
        <v>211</v>
      </c>
      <c r="C416" s="9" t="s">
        <v>178</v>
      </c>
      <c r="D416" s="5" t="s">
        <v>214</v>
      </c>
      <c r="E416" s="5"/>
      <c r="F416" s="23">
        <v>57911.8</v>
      </c>
      <c r="G416" s="23">
        <v>58665.8</v>
      </c>
    </row>
    <row r="417" spans="1:7" ht="30">
      <c r="A417" s="17" t="s">
        <v>215</v>
      </c>
      <c r="B417" s="5" t="s">
        <v>211</v>
      </c>
      <c r="C417" s="9" t="s">
        <v>178</v>
      </c>
      <c r="D417" s="5" t="s">
        <v>216</v>
      </c>
      <c r="E417" s="5"/>
      <c r="F417" s="23">
        <v>57911.8</v>
      </c>
      <c r="G417" s="23">
        <v>58665.8</v>
      </c>
    </row>
    <row r="418" spans="1:7" ht="45">
      <c r="A418" s="1" t="s">
        <v>65</v>
      </c>
      <c r="B418" s="5" t="s">
        <v>211</v>
      </c>
      <c r="C418" s="9" t="s">
        <v>178</v>
      </c>
      <c r="D418" s="5" t="s">
        <v>217</v>
      </c>
      <c r="E418" s="5"/>
      <c r="F418" s="23">
        <v>57911.8</v>
      </c>
      <c r="G418" s="23">
        <v>58665.8</v>
      </c>
    </row>
    <row r="419" spans="1:7" ht="45">
      <c r="A419" s="17" t="s">
        <v>86</v>
      </c>
      <c r="B419" s="5" t="s">
        <v>211</v>
      </c>
      <c r="C419" s="9" t="s">
        <v>178</v>
      </c>
      <c r="D419" s="5" t="s">
        <v>217</v>
      </c>
      <c r="E419" s="5" t="s">
        <v>176</v>
      </c>
      <c r="F419" s="23">
        <v>57911.8</v>
      </c>
      <c r="G419" s="23">
        <v>58665.8</v>
      </c>
    </row>
    <row r="420" spans="1:7">
      <c r="A420" s="17" t="s">
        <v>218</v>
      </c>
      <c r="B420" s="5" t="s">
        <v>211</v>
      </c>
      <c r="C420" s="9" t="s">
        <v>219</v>
      </c>
      <c r="D420" s="18"/>
      <c r="E420" s="8"/>
      <c r="F420" s="3">
        <f t="shared" ref="F420:G420" si="54">SUM(F421+F429)</f>
        <v>163710.20000000001</v>
      </c>
      <c r="G420" s="3">
        <f t="shared" si="54"/>
        <v>165790.39999999997</v>
      </c>
    </row>
    <row r="421" spans="1:7">
      <c r="A421" s="17" t="s">
        <v>220</v>
      </c>
      <c r="B421" s="5" t="s">
        <v>211</v>
      </c>
      <c r="C421" s="9" t="s">
        <v>221</v>
      </c>
      <c r="D421" s="5"/>
      <c r="E421" s="8"/>
      <c r="F421" s="3">
        <f t="shared" ref="F421:G421" si="55">SUM(F422)</f>
        <v>136950.6</v>
      </c>
      <c r="G421" s="3">
        <f t="shared" si="55"/>
        <v>138116.69999999998</v>
      </c>
    </row>
    <row r="422" spans="1:7" ht="45">
      <c r="A422" s="24" t="s">
        <v>213</v>
      </c>
      <c r="B422" s="5" t="s">
        <v>211</v>
      </c>
      <c r="C422" s="9" t="s">
        <v>221</v>
      </c>
      <c r="D422" s="18" t="s">
        <v>214</v>
      </c>
      <c r="E422" s="8"/>
      <c r="F422" s="3">
        <f t="shared" ref="F422:G422" si="56">SUM(F423+F426)</f>
        <v>136950.6</v>
      </c>
      <c r="G422" s="3">
        <f t="shared" si="56"/>
        <v>138116.69999999998</v>
      </c>
    </row>
    <row r="423" spans="1:7">
      <c r="A423" s="17" t="s">
        <v>222</v>
      </c>
      <c r="B423" s="5" t="s">
        <v>211</v>
      </c>
      <c r="C423" s="9" t="s">
        <v>221</v>
      </c>
      <c r="D423" s="18" t="s">
        <v>223</v>
      </c>
      <c r="E423" s="8"/>
      <c r="F423" s="23">
        <v>27546</v>
      </c>
      <c r="G423" s="23">
        <v>27624.3</v>
      </c>
    </row>
    <row r="424" spans="1:7" ht="45">
      <c r="A424" s="1" t="s">
        <v>65</v>
      </c>
      <c r="B424" s="5" t="s">
        <v>211</v>
      </c>
      <c r="C424" s="9" t="s">
        <v>221</v>
      </c>
      <c r="D424" s="18" t="s">
        <v>224</v>
      </c>
      <c r="E424" s="8"/>
      <c r="F424" s="23">
        <v>27546</v>
      </c>
      <c r="G424" s="23">
        <v>27624.3</v>
      </c>
    </row>
    <row r="425" spans="1:7" ht="45">
      <c r="A425" s="17" t="s">
        <v>86</v>
      </c>
      <c r="B425" s="5" t="s">
        <v>211</v>
      </c>
      <c r="C425" s="9" t="s">
        <v>221</v>
      </c>
      <c r="D425" s="18" t="s">
        <v>224</v>
      </c>
      <c r="E425" s="8">
        <v>600</v>
      </c>
      <c r="F425" s="23">
        <v>27546</v>
      </c>
      <c r="G425" s="23">
        <v>27624.3</v>
      </c>
    </row>
    <row r="426" spans="1:7" ht="30">
      <c r="A426" s="17" t="s">
        <v>225</v>
      </c>
      <c r="B426" s="5" t="s">
        <v>211</v>
      </c>
      <c r="C426" s="9" t="s">
        <v>221</v>
      </c>
      <c r="D426" s="5" t="s">
        <v>226</v>
      </c>
      <c r="E426" s="5"/>
      <c r="F426" s="23">
        <v>109404.6</v>
      </c>
      <c r="G426" s="23">
        <v>110492.4</v>
      </c>
    </row>
    <row r="427" spans="1:7" ht="45">
      <c r="A427" s="1" t="s">
        <v>65</v>
      </c>
      <c r="B427" s="5" t="s">
        <v>211</v>
      </c>
      <c r="C427" s="9" t="s">
        <v>221</v>
      </c>
      <c r="D427" s="5" t="s">
        <v>227</v>
      </c>
      <c r="E427" s="5"/>
      <c r="F427" s="23">
        <v>109404.6</v>
      </c>
      <c r="G427" s="23">
        <v>110492.4</v>
      </c>
    </row>
    <row r="428" spans="1:7" ht="45">
      <c r="A428" s="17" t="s">
        <v>86</v>
      </c>
      <c r="B428" s="5" t="s">
        <v>211</v>
      </c>
      <c r="C428" s="9" t="s">
        <v>221</v>
      </c>
      <c r="D428" s="5" t="s">
        <v>227</v>
      </c>
      <c r="E428" s="8">
        <v>600</v>
      </c>
      <c r="F428" s="23">
        <v>109404.6</v>
      </c>
      <c r="G428" s="23">
        <v>110492.4</v>
      </c>
    </row>
    <row r="429" spans="1:7" ht="30">
      <c r="A429" s="17" t="s">
        <v>228</v>
      </c>
      <c r="B429" s="5" t="s">
        <v>211</v>
      </c>
      <c r="C429" s="9" t="s">
        <v>229</v>
      </c>
      <c r="D429" s="5"/>
      <c r="E429" s="5"/>
      <c r="F429" s="38">
        <f t="shared" ref="F429:G429" si="57">SUM(F430)</f>
        <v>26759.599999999999</v>
      </c>
      <c r="G429" s="38">
        <f t="shared" si="57"/>
        <v>27673.699999999997</v>
      </c>
    </row>
    <row r="430" spans="1:7" ht="45">
      <c r="A430" s="24" t="s">
        <v>213</v>
      </c>
      <c r="B430" s="5" t="s">
        <v>211</v>
      </c>
      <c r="C430" s="9" t="s">
        <v>229</v>
      </c>
      <c r="D430" s="5" t="s">
        <v>214</v>
      </c>
      <c r="E430" s="5"/>
      <c r="F430" s="38">
        <f t="shared" ref="F430:G430" si="58">SUM(F431+F434)</f>
        <v>26759.599999999999</v>
      </c>
      <c r="G430" s="38">
        <f t="shared" si="58"/>
        <v>27673.699999999997</v>
      </c>
    </row>
    <row r="431" spans="1:7" s="39" customFormat="1">
      <c r="A431" s="123" t="s">
        <v>230</v>
      </c>
      <c r="B431" s="34" t="s">
        <v>211</v>
      </c>
      <c r="C431" s="34" t="s">
        <v>229</v>
      </c>
      <c r="D431" s="114" t="s">
        <v>231</v>
      </c>
      <c r="E431" s="5"/>
      <c r="F431" s="38">
        <v>434</v>
      </c>
      <c r="G431" s="38">
        <v>434</v>
      </c>
    </row>
    <row r="432" spans="1:7" s="39" customFormat="1" ht="30">
      <c r="A432" s="17" t="s">
        <v>232</v>
      </c>
      <c r="B432" s="34" t="s">
        <v>211</v>
      </c>
      <c r="C432" s="34" t="s">
        <v>229</v>
      </c>
      <c r="D432" s="114" t="s">
        <v>233</v>
      </c>
      <c r="E432" s="34"/>
      <c r="F432" s="125">
        <v>434</v>
      </c>
      <c r="G432" s="125">
        <v>434</v>
      </c>
    </row>
    <row r="433" spans="1:7" s="39" customFormat="1" ht="30">
      <c r="A433" s="17" t="s">
        <v>24</v>
      </c>
      <c r="B433" s="34" t="s">
        <v>211</v>
      </c>
      <c r="C433" s="34" t="s">
        <v>229</v>
      </c>
      <c r="D433" s="114" t="s">
        <v>233</v>
      </c>
      <c r="E433" s="5" t="s">
        <v>57</v>
      </c>
      <c r="F433" s="125">
        <v>434</v>
      </c>
      <c r="G433" s="125">
        <v>434</v>
      </c>
    </row>
    <row r="434" spans="1:7" s="39" customFormat="1" ht="60">
      <c r="A434" s="17" t="s">
        <v>234</v>
      </c>
      <c r="B434" s="5" t="s">
        <v>211</v>
      </c>
      <c r="C434" s="9" t="s">
        <v>229</v>
      </c>
      <c r="D434" s="5" t="s">
        <v>235</v>
      </c>
      <c r="E434" s="5"/>
      <c r="F434" s="115">
        <f t="shared" ref="F434:G434" si="59">SUM(F435+F439+F441)</f>
        <v>26325.599999999999</v>
      </c>
      <c r="G434" s="115">
        <f t="shared" si="59"/>
        <v>27239.699999999997</v>
      </c>
    </row>
    <row r="435" spans="1:7" ht="45">
      <c r="A435" s="26" t="s">
        <v>49</v>
      </c>
      <c r="B435" s="5" t="s">
        <v>211</v>
      </c>
      <c r="C435" s="9" t="s">
        <v>229</v>
      </c>
      <c r="D435" s="5" t="s">
        <v>236</v>
      </c>
      <c r="E435" s="5"/>
      <c r="F435" s="40">
        <f t="shared" ref="F435:G435" si="60">SUM(F436:F438)</f>
        <v>6219.3</v>
      </c>
      <c r="G435" s="40">
        <f t="shared" si="60"/>
        <v>6481.4</v>
      </c>
    </row>
    <row r="436" spans="1:7" ht="75">
      <c r="A436" s="17" t="s">
        <v>17</v>
      </c>
      <c r="B436" s="5" t="s">
        <v>211</v>
      </c>
      <c r="C436" s="9" t="s">
        <v>229</v>
      </c>
      <c r="D436" s="5" t="s">
        <v>236</v>
      </c>
      <c r="E436" s="5" t="s">
        <v>56</v>
      </c>
      <c r="F436" s="23">
        <v>5893.8</v>
      </c>
      <c r="G436" s="23">
        <v>6155.9</v>
      </c>
    </row>
    <row r="437" spans="1:7" ht="30">
      <c r="A437" s="17" t="s">
        <v>24</v>
      </c>
      <c r="B437" s="5" t="s">
        <v>211</v>
      </c>
      <c r="C437" s="9" t="s">
        <v>229</v>
      </c>
      <c r="D437" s="5" t="s">
        <v>236</v>
      </c>
      <c r="E437" s="5" t="s">
        <v>57</v>
      </c>
      <c r="F437" s="3">
        <v>324.5</v>
      </c>
      <c r="G437" s="3">
        <v>324.5</v>
      </c>
    </row>
    <row r="438" spans="1:7">
      <c r="A438" s="24" t="s">
        <v>25</v>
      </c>
      <c r="B438" s="5" t="s">
        <v>211</v>
      </c>
      <c r="C438" s="9" t="s">
        <v>229</v>
      </c>
      <c r="D438" s="5" t="s">
        <v>236</v>
      </c>
      <c r="E438" s="5" t="s">
        <v>237</v>
      </c>
      <c r="F438" s="3">
        <v>1</v>
      </c>
      <c r="G438" s="3">
        <v>1</v>
      </c>
    </row>
    <row r="439" spans="1:7" ht="45">
      <c r="A439" s="1" t="s">
        <v>65</v>
      </c>
      <c r="B439" s="5" t="s">
        <v>211</v>
      </c>
      <c r="C439" s="9" t="s">
        <v>229</v>
      </c>
      <c r="D439" s="5" t="s">
        <v>238</v>
      </c>
      <c r="E439" s="5"/>
      <c r="F439" s="23">
        <v>15658.3</v>
      </c>
      <c r="G439" s="23">
        <v>16310.3</v>
      </c>
    </row>
    <row r="440" spans="1:7" ht="45">
      <c r="A440" s="17" t="s">
        <v>86</v>
      </c>
      <c r="B440" s="5" t="s">
        <v>211</v>
      </c>
      <c r="C440" s="9" t="s">
        <v>229</v>
      </c>
      <c r="D440" s="5" t="s">
        <v>238</v>
      </c>
      <c r="E440" s="5" t="s">
        <v>176</v>
      </c>
      <c r="F440" s="23">
        <v>15658.3</v>
      </c>
      <c r="G440" s="23">
        <v>16310.3</v>
      </c>
    </row>
    <row r="441" spans="1:7" ht="30">
      <c r="A441" s="1" t="s">
        <v>239</v>
      </c>
      <c r="B441" s="5" t="s">
        <v>211</v>
      </c>
      <c r="C441" s="9" t="s">
        <v>229</v>
      </c>
      <c r="D441" s="5" t="s">
        <v>240</v>
      </c>
      <c r="E441" s="8"/>
      <c r="F441" s="3">
        <f t="shared" ref="F441:G441" si="61">SUM(F442:F443)</f>
        <v>4448</v>
      </c>
      <c r="G441" s="3">
        <f t="shared" si="61"/>
        <v>4448</v>
      </c>
    </row>
    <row r="442" spans="1:7" ht="30">
      <c r="A442" s="17" t="s">
        <v>32</v>
      </c>
      <c r="B442" s="5" t="s">
        <v>211</v>
      </c>
      <c r="C442" s="9" t="s">
        <v>229</v>
      </c>
      <c r="D442" s="5" t="s">
        <v>240</v>
      </c>
      <c r="E442" s="8">
        <v>300</v>
      </c>
      <c r="F442" s="3">
        <v>516</v>
      </c>
      <c r="G442" s="3">
        <v>516</v>
      </c>
    </row>
    <row r="443" spans="1:7" ht="45">
      <c r="A443" s="17" t="s">
        <v>86</v>
      </c>
      <c r="B443" s="5" t="s">
        <v>211</v>
      </c>
      <c r="C443" s="9" t="s">
        <v>229</v>
      </c>
      <c r="D443" s="5" t="s">
        <v>240</v>
      </c>
      <c r="E443" s="8">
        <v>600</v>
      </c>
      <c r="F443" s="3">
        <v>3932</v>
      </c>
      <c r="G443" s="3">
        <v>3932</v>
      </c>
    </row>
    <row r="444" spans="1:7">
      <c r="A444" s="24"/>
      <c r="B444" s="5"/>
      <c r="C444" s="9" t="s">
        <v>40</v>
      </c>
      <c r="D444" s="5"/>
      <c r="E444" s="8"/>
      <c r="F444" s="22"/>
      <c r="G444" s="22"/>
    </row>
    <row r="445" spans="1:7" ht="43.5">
      <c r="A445" s="19" t="s">
        <v>241</v>
      </c>
      <c r="B445" s="20" t="s">
        <v>242</v>
      </c>
      <c r="C445" s="9" t="s">
        <v>40</v>
      </c>
      <c r="D445" s="20"/>
      <c r="E445" s="8"/>
      <c r="F445" s="21">
        <f>SUM(F446+F463+F476+F490)</f>
        <v>101619.59999999999</v>
      </c>
      <c r="G445" s="21">
        <f>SUM(G446+G463+G476+G490)</f>
        <v>103700.8</v>
      </c>
    </row>
    <row r="446" spans="1:7">
      <c r="A446" s="17" t="s">
        <v>9</v>
      </c>
      <c r="B446" s="5" t="s">
        <v>242</v>
      </c>
      <c r="C446" s="9" t="s">
        <v>10</v>
      </c>
      <c r="D446" s="5"/>
      <c r="E446" s="8"/>
      <c r="F446" s="3">
        <f>SUM(F447)</f>
        <v>53990.799999999996</v>
      </c>
      <c r="G446" s="3">
        <f t="shared" ref="F446:G448" si="62">SUM(G447)</f>
        <v>56072</v>
      </c>
    </row>
    <row r="447" spans="1:7">
      <c r="A447" s="17" t="s">
        <v>28</v>
      </c>
      <c r="B447" s="5" t="s">
        <v>242</v>
      </c>
      <c r="C447" s="9" t="s">
        <v>29</v>
      </c>
      <c r="D447" s="5"/>
      <c r="E447" s="8"/>
      <c r="F447" s="3">
        <f>SUM(F448+F453+F459)</f>
        <v>53990.799999999996</v>
      </c>
      <c r="G447" s="3">
        <f>SUM(G448+G453+G459)</f>
        <v>56072</v>
      </c>
    </row>
    <row r="448" spans="1:7">
      <c r="A448" s="17" t="s">
        <v>13</v>
      </c>
      <c r="B448" s="5" t="s">
        <v>242</v>
      </c>
      <c r="C448" s="9" t="s">
        <v>29</v>
      </c>
      <c r="D448" s="5" t="s">
        <v>14</v>
      </c>
      <c r="E448" s="8"/>
      <c r="F448" s="3">
        <f t="shared" si="62"/>
        <v>31142.6</v>
      </c>
      <c r="G448" s="3">
        <f t="shared" si="62"/>
        <v>32436</v>
      </c>
    </row>
    <row r="449" spans="1:7" ht="45">
      <c r="A449" s="26" t="s">
        <v>49</v>
      </c>
      <c r="B449" s="5" t="s">
        <v>242</v>
      </c>
      <c r="C449" s="9" t="s">
        <v>29</v>
      </c>
      <c r="D449" s="5" t="s">
        <v>50</v>
      </c>
      <c r="E449" s="8"/>
      <c r="F449" s="3">
        <f t="shared" ref="F449:G449" si="63">SUM(F450:F452)</f>
        <v>31142.6</v>
      </c>
      <c r="G449" s="3">
        <f t="shared" si="63"/>
        <v>32436</v>
      </c>
    </row>
    <row r="450" spans="1:7" ht="75">
      <c r="A450" s="17" t="s">
        <v>17</v>
      </c>
      <c r="B450" s="5" t="s">
        <v>242</v>
      </c>
      <c r="C450" s="9" t="s">
        <v>29</v>
      </c>
      <c r="D450" s="5" t="s">
        <v>50</v>
      </c>
      <c r="E450" s="8">
        <v>100</v>
      </c>
      <c r="F450" s="23">
        <v>29192.3</v>
      </c>
      <c r="G450" s="23">
        <v>30485.7</v>
      </c>
    </row>
    <row r="451" spans="1:7" ht="30">
      <c r="A451" s="17" t="s">
        <v>24</v>
      </c>
      <c r="B451" s="5" t="s">
        <v>242</v>
      </c>
      <c r="C451" s="9" t="s">
        <v>29</v>
      </c>
      <c r="D451" s="5" t="s">
        <v>50</v>
      </c>
      <c r="E451" s="8">
        <v>200</v>
      </c>
      <c r="F451" s="3">
        <v>1775.3</v>
      </c>
      <c r="G451" s="3">
        <v>1775.3</v>
      </c>
    </row>
    <row r="452" spans="1:7">
      <c r="A452" s="24" t="s">
        <v>25</v>
      </c>
      <c r="B452" s="5" t="s">
        <v>242</v>
      </c>
      <c r="C452" s="9" t="s">
        <v>29</v>
      </c>
      <c r="D452" s="5" t="s">
        <v>50</v>
      </c>
      <c r="E452" s="8">
        <v>800</v>
      </c>
      <c r="F452" s="3">
        <v>175</v>
      </c>
      <c r="G452" s="3">
        <v>175</v>
      </c>
    </row>
    <row r="453" spans="1:7" ht="45">
      <c r="A453" s="42" t="s">
        <v>388</v>
      </c>
      <c r="B453" s="117" t="s">
        <v>242</v>
      </c>
      <c r="C453" s="117" t="s">
        <v>29</v>
      </c>
      <c r="D453" s="43" t="s">
        <v>389</v>
      </c>
      <c r="E453" s="44"/>
      <c r="F453" s="23">
        <f>SUM(F454)</f>
        <v>19848.199999999997</v>
      </c>
      <c r="G453" s="23">
        <f>SUM(G454)</f>
        <v>20636</v>
      </c>
    </row>
    <row r="454" spans="1:7" ht="60">
      <c r="A454" s="42" t="s">
        <v>415</v>
      </c>
      <c r="B454" s="117" t="s">
        <v>242</v>
      </c>
      <c r="C454" s="117" t="s">
        <v>29</v>
      </c>
      <c r="D454" s="43" t="s">
        <v>416</v>
      </c>
      <c r="E454" s="44"/>
      <c r="F454" s="23">
        <f>SUM(F455)</f>
        <v>19848.199999999997</v>
      </c>
      <c r="G454" s="23">
        <f>SUM(G455)</f>
        <v>20636</v>
      </c>
    </row>
    <row r="455" spans="1:7" ht="45">
      <c r="A455" s="46" t="s">
        <v>251</v>
      </c>
      <c r="B455" s="117" t="s">
        <v>242</v>
      </c>
      <c r="C455" s="117" t="s">
        <v>29</v>
      </c>
      <c r="D455" s="50" t="s">
        <v>417</v>
      </c>
      <c r="E455" s="44"/>
      <c r="F455" s="27">
        <f>SUM(F456:F458)</f>
        <v>19848.199999999997</v>
      </c>
      <c r="G455" s="27">
        <f>SUM(G456:G458)</f>
        <v>20636</v>
      </c>
    </row>
    <row r="456" spans="1:7" ht="75">
      <c r="A456" s="46" t="s">
        <v>17</v>
      </c>
      <c r="B456" s="117" t="s">
        <v>242</v>
      </c>
      <c r="C456" s="117" t="s">
        <v>29</v>
      </c>
      <c r="D456" s="43" t="s">
        <v>417</v>
      </c>
      <c r="E456" s="44">
        <v>100</v>
      </c>
      <c r="F456" s="27">
        <v>18320.599999999999</v>
      </c>
      <c r="G456" s="27">
        <v>19108.400000000001</v>
      </c>
    </row>
    <row r="457" spans="1:7" ht="30">
      <c r="A457" s="46" t="s">
        <v>24</v>
      </c>
      <c r="B457" s="117" t="s">
        <v>242</v>
      </c>
      <c r="C457" s="117" t="s">
        <v>29</v>
      </c>
      <c r="D457" s="43" t="s">
        <v>417</v>
      </c>
      <c r="E457" s="44">
        <v>200</v>
      </c>
      <c r="F457" s="27">
        <v>1431.6</v>
      </c>
      <c r="G457" s="27">
        <v>1431.6</v>
      </c>
    </row>
    <row r="458" spans="1:7">
      <c r="A458" s="24" t="s">
        <v>25</v>
      </c>
      <c r="B458" s="117" t="s">
        <v>242</v>
      </c>
      <c r="C458" s="117" t="s">
        <v>29</v>
      </c>
      <c r="D458" s="43" t="s">
        <v>417</v>
      </c>
      <c r="E458" s="44">
        <v>800</v>
      </c>
      <c r="F458" s="27">
        <v>96</v>
      </c>
      <c r="G458" s="27">
        <v>96</v>
      </c>
    </row>
    <row r="459" spans="1:7" ht="75">
      <c r="A459" s="42" t="s">
        <v>394</v>
      </c>
      <c r="B459" s="117" t="s">
        <v>242</v>
      </c>
      <c r="C459" s="117" t="s">
        <v>29</v>
      </c>
      <c r="D459" s="43" t="s">
        <v>295</v>
      </c>
      <c r="E459" s="44"/>
      <c r="F459" s="27">
        <f t="shared" ref="F459:G461" si="64">SUM(F460)</f>
        <v>3000</v>
      </c>
      <c r="G459" s="27">
        <f t="shared" si="64"/>
        <v>3000</v>
      </c>
    </row>
    <row r="460" spans="1:7" ht="45">
      <c r="A460" s="24" t="s">
        <v>418</v>
      </c>
      <c r="B460" s="117" t="s">
        <v>242</v>
      </c>
      <c r="C460" s="117" t="s">
        <v>29</v>
      </c>
      <c r="D460" s="43" t="s">
        <v>419</v>
      </c>
      <c r="E460" s="56"/>
      <c r="F460" s="27">
        <f t="shared" si="64"/>
        <v>3000</v>
      </c>
      <c r="G460" s="27">
        <f t="shared" si="64"/>
        <v>3000</v>
      </c>
    </row>
    <row r="461" spans="1:7" ht="60">
      <c r="A461" s="24" t="s">
        <v>420</v>
      </c>
      <c r="B461" s="117" t="s">
        <v>242</v>
      </c>
      <c r="C461" s="117" t="s">
        <v>29</v>
      </c>
      <c r="D461" s="43" t="s">
        <v>421</v>
      </c>
      <c r="E461" s="56"/>
      <c r="F461" s="27">
        <f t="shared" si="64"/>
        <v>3000</v>
      </c>
      <c r="G461" s="27">
        <f t="shared" si="64"/>
        <v>3000</v>
      </c>
    </row>
    <row r="462" spans="1:7" ht="30">
      <c r="A462" s="46" t="s">
        <v>24</v>
      </c>
      <c r="B462" s="117" t="s">
        <v>242</v>
      </c>
      <c r="C462" s="117" t="s">
        <v>29</v>
      </c>
      <c r="D462" s="43" t="s">
        <v>421</v>
      </c>
      <c r="E462" s="44">
        <v>200</v>
      </c>
      <c r="F462" s="27">
        <v>3000</v>
      </c>
      <c r="G462" s="27">
        <v>3000</v>
      </c>
    </row>
    <row r="463" spans="1:7">
      <c r="A463" s="42" t="s">
        <v>334</v>
      </c>
      <c r="B463" s="117" t="s">
        <v>242</v>
      </c>
      <c r="C463" s="117" t="s">
        <v>335</v>
      </c>
      <c r="D463" s="43"/>
      <c r="E463" s="44"/>
      <c r="F463" s="23">
        <f>SUM(F464)</f>
        <v>21218.5</v>
      </c>
      <c r="G463" s="23">
        <f>SUM(G464)</f>
        <v>21218.5</v>
      </c>
    </row>
    <row r="464" spans="1:7">
      <c r="A464" s="42" t="s">
        <v>336</v>
      </c>
      <c r="B464" s="117" t="s">
        <v>242</v>
      </c>
      <c r="C464" s="117" t="s">
        <v>337</v>
      </c>
      <c r="D464" s="43"/>
      <c r="E464" s="44"/>
      <c r="F464" s="23">
        <f>SUM(F465+F472)</f>
        <v>21218.5</v>
      </c>
      <c r="G464" s="23">
        <f>SUM(G465+G472)</f>
        <v>21218.5</v>
      </c>
    </row>
    <row r="465" spans="1:7" ht="45">
      <c r="A465" s="42" t="s">
        <v>388</v>
      </c>
      <c r="B465" s="117" t="s">
        <v>242</v>
      </c>
      <c r="C465" s="117" t="s">
        <v>337</v>
      </c>
      <c r="D465" s="43" t="s">
        <v>389</v>
      </c>
      <c r="E465" s="44"/>
      <c r="F465" s="23">
        <f>SUM(F466+F469)</f>
        <v>3364</v>
      </c>
      <c r="G465" s="23">
        <f>SUM(G466+G469)</f>
        <v>3364</v>
      </c>
    </row>
    <row r="466" spans="1:7" ht="45">
      <c r="A466" s="42" t="s">
        <v>422</v>
      </c>
      <c r="B466" s="117" t="s">
        <v>242</v>
      </c>
      <c r="C466" s="117" t="s">
        <v>337</v>
      </c>
      <c r="D466" s="43" t="s">
        <v>391</v>
      </c>
      <c r="E466" s="44"/>
      <c r="F466" s="23">
        <f>SUM(F467)</f>
        <v>2064</v>
      </c>
      <c r="G466" s="23">
        <f>SUM(G467)</f>
        <v>2064</v>
      </c>
    </row>
    <row r="467" spans="1:7" ht="30">
      <c r="A467" s="42" t="s">
        <v>392</v>
      </c>
      <c r="B467" s="117" t="s">
        <v>242</v>
      </c>
      <c r="C467" s="117" t="s">
        <v>337</v>
      </c>
      <c r="D467" s="43" t="s">
        <v>393</v>
      </c>
      <c r="E467" s="44"/>
      <c r="F467" s="23">
        <f>SUM(F468)</f>
        <v>2064</v>
      </c>
      <c r="G467" s="23">
        <f>SUM(G468)</f>
        <v>2064</v>
      </c>
    </row>
    <row r="468" spans="1:7" ht="45">
      <c r="A468" s="46" t="s">
        <v>181</v>
      </c>
      <c r="B468" s="117" t="s">
        <v>242</v>
      </c>
      <c r="C468" s="117" t="s">
        <v>337</v>
      </c>
      <c r="D468" s="43" t="s">
        <v>393</v>
      </c>
      <c r="E468" s="44">
        <v>400</v>
      </c>
      <c r="F468" s="23">
        <v>2064</v>
      </c>
      <c r="G468" s="23">
        <v>2064</v>
      </c>
    </row>
    <row r="469" spans="1:7" ht="60">
      <c r="A469" s="42" t="s">
        <v>423</v>
      </c>
      <c r="B469" s="117" t="s">
        <v>242</v>
      </c>
      <c r="C469" s="117" t="s">
        <v>337</v>
      </c>
      <c r="D469" s="43" t="s">
        <v>416</v>
      </c>
      <c r="E469" s="44"/>
      <c r="F469" s="23">
        <f>SUM(F470)</f>
        <v>1300</v>
      </c>
      <c r="G469" s="23">
        <f>SUM(G470)</f>
        <v>1300</v>
      </c>
    </row>
    <row r="470" spans="1:7">
      <c r="A470" s="42" t="s">
        <v>424</v>
      </c>
      <c r="B470" s="117" t="s">
        <v>242</v>
      </c>
      <c r="C470" s="117" t="s">
        <v>337</v>
      </c>
      <c r="D470" s="43" t="s">
        <v>425</v>
      </c>
      <c r="E470" s="44"/>
      <c r="F470" s="23">
        <f>SUM(F471)</f>
        <v>1300</v>
      </c>
      <c r="G470" s="23">
        <f>SUM(G471)</f>
        <v>1300</v>
      </c>
    </row>
    <row r="471" spans="1:7" ht="30">
      <c r="A471" s="46" t="s">
        <v>24</v>
      </c>
      <c r="B471" s="117" t="s">
        <v>242</v>
      </c>
      <c r="C471" s="117" t="s">
        <v>337</v>
      </c>
      <c r="D471" s="43" t="s">
        <v>425</v>
      </c>
      <c r="E471" s="44">
        <v>200</v>
      </c>
      <c r="F471" s="23">
        <v>1300</v>
      </c>
      <c r="G471" s="23">
        <v>1300</v>
      </c>
    </row>
    <row r="472" spans="1:7" ht="75">
      <c r="A472" s="42" t="s">
        <v>394</v>
      </c>
      <c r="B472" s="117" t="s">
        <v>242</v>
      </c>
      <c r="C472" s="117" t="s">
        <v>337</v>
      </c>
      <c r="D472" s="43" t="s">
        <v>295</v>
      </c>
      <c r="E472" s="44"/>
      <c r="F472" s="23">
        <f t="shared" ref="F472:G474" si="65">SUM(F473)</f>
        <v>17854.5</v>
      </c>
      <c r="G472" s="23">
        <f t="shared" si="65"/>
        <v>17854.5</v>
      </c>
    </row>
    <row r="473" spans="1:7" ht="30">
      <c r="A473" s="46" t="s">
        <v>342</v>
      </c>
      <c r="B473" s="117" t="s">
        <v>242</v>
      </c>
      <c r="C473" s="117" t="s">
        <v>337</v>
      </c>
      <c r="D473" s="43" t="s">
        <v>343</v>
      </c>
      <c r="E473" s="44"/>
      <c r="F473" s="23">
        <f t="shared" si="65"/>
        <v>17854.5</v>
      </c>
      <c r="G473" s="23">
        <f t="shared" si="65"/>
        <v>17854.5</v>
      </c>
    </row>
    <row r="474" spans="1:7" ht="45">
      <c r="A474" s="46" t="s">
        <v>426</v>
      </c>
      <c r="B474" s="117" t="s">
        <v>242</v>
      </c>
      <c r="C474" s="117" t="s">
        <v>337</v>
      </c>
      <c r="D474" s="43" t="s">
        <v>345</v>
      </c>
      <c r="E474" s="44"/>
      <c r="F474" s="23">
        <f t="shared" si="65"/>
        <v>17854.5</v>
      </c>
      <c r="G474" s="23">
        <f t="shared" si="65"/>
        <v>17854.5</v>
      </c>
    </row>
    <row r="475" spans="1:7" ht="30">
      <c r="A475" s="46" t="s">
        <v>24</v>
      </c>
      <c r="B475" s="117" t="s">
        <v>242</v>
      </c>
      <c r="C475" s="117" t="s">
        <v>337</v>
      </c>
      <c r="D475" s="43" t="s">
        <v>345</v>
      </c>
      <c r="E475" s="44">
        <v>200</v>
      </c>
      <c r="F475" s="23">
        <v>17854.5</v>
      </c>
      <c r="G475" s="23">
        <v>17854.5</v>
      </c>
    </row>
    <row r="476" spans="1:7">
      <c r="A476" s="42" t="s">
        <v>33</v>
      </c>
      <c r="B476" s="117" t="s">
        <v>242</v>
      </c>
      <c r="C476" s="117" t="s">
        <v>34</v>
      </c>
      <c r="D476" s="43"/>
      <c r="E476" s="44"/>
      <c r="F476" s="23">
        <f>SUM(F477+F485)</f>
        <v>25450</v>
      </c>
      <c r="G476" s="23">
        <f>SUM(G477+G485)</f>
        <v>25450</v>
      </c>
    </row>
    <row r="477" spans="1:7">
      <c r="A477" s="42" t="s">
        <v>35</v>
      </c>
      <c r="B477" s="117" t="s">
        <v>242</v>
      </c>
      <c r="C477" s="117" t="s">
        <v>36</v>
      </c>
      <c r="D477" s="43"/>
      <c r="E477" s="44"/>
      <c r="F477" s="23">
        <f>SUM(F478)</f>
        <v>7000</v>
      </c>
      <c r="G477" s="23">
        <f>SUM(G478)</f>
        <v>7000</v>
      </c>
    </row>
    <row r="478" spans="1:7" ht="45">
      <c r="A478" s="42" t="s">
        <v>388</v>
      </c>
      <c r="B478" s="117" t="s">
        <v>242</v>
      </c>
      <c r="C478" s="117" t="s">
        <v>36</v>
      </c>
      <c r="D478" s="43" t="s">
        <v>389</v>
      </c>
      <c r="E478" s="44"/>
      <c r="F478" s="23">
        <f>SUM(F479+F482)</f>
        <v>7000</v>
      </c>
      <c r="G478" s="23">
        <f>SUM(G479+G482)</f>
        <v>7000</v>
      </c>
    </row>
    <row r="479" spans="1:7" ht="45">
      <c r="A479" s="42" t="s">
        <v>427</v>
      </c>
      <c r="B479" s="117" t="s">
        <v>242</v>
      </c>
      <c r="C479" s="117" t="s">
        <v>36</v>
      </c>
      <c r="D479" s="43" t="s">
        <v>428</v>
      </c>
      <c r="E479" s="44"/>
      <c r="F479" s="23">
        <f>SUM(F480)</f>
        <v>3000</v>
      </c>
      <c r="G479" s="23">
        <f>SUM(G480)</f>
        <v>3000</v>
      </c>
    </row>
    <row r="480" spans="1:7" ht="75">
      <c r="A480" s="42" t="s">
        <v>429</v>
      </c>
      <c r="B480" s="117" t="s">
        <v>242</v>
      </c>
      <c r="C480" s="117" t="s">
        <v>36</v>
      </c>
      <c r="D480" s="43" t="s">
        <v>430</v>
      </c>
      <c r="E480" s="44"/>
      <c r="F480" s="23">
        <f>SUM(F481)</f>
        <v>3000</v>
      </c>
      <c r="G480" s="23">
        <f>SUM(G481)</f>
        <v>3000</v>
      </c>
    </row>
    <row r="481" spans="1:7" ht="30">
      <c r="A481" s="17" t="s">
        <v>32</v>
      </c>
      <c r="B481" s="117" t="s">
        <v>242</v>
      </c>
      <c r="C481" s="117" t="s">
        <v>36</v>
      </c>
      <c r="D481" s="43" t="s">
        <v>430</v>
      </c>
      <c r="E481" s="44">
        <v>300</v>
      </c>
      <c r="F481" s="23">
        <v>3000</v>
      </c>
      <c r="G481" s="23">
        <v>3000</v>
      </c>
    </row>
    <row r="482" spans="1:7" ht="30">
      <c r="A482" s="42" t="s">
        <v>431</v>
      </c>
      <c r="B482" s="117" t="s">
        <v>242</v>
      </c>
      <c r="C482" s="117" t="s">
        <v>36</v>
      </c>
      <c r="D482" s="43" t="s">
        <v>432</v>
      </c>
      <c r="E482" s="44"/>
      <c r="F482" s="23">
        <f>SUM(F483)</f>
        <v>4000</v>
      </c>
      <c r="G482" s="23">
        <f>SUM(G483)</f>
        <v>4000</v>
      </c>
    </row>
    <row r="483" spans="1:7" ht="30">
      <c r="A483" s="42" t="s">
        <v>433</v>
      </c>
      <c r="B483" s="117" t="s">
        <v>242</v>
      </c>
      <c r="C483" s="117" t="s">
        <v>36</v>
      </c>
      <c r="D483" s="43" t="s">
        <v>434</v>
      </c>
      <c r="E483" s="44"/>
      <c r="F483" s="23">
        <f>SUM(F484)</f>
        <v>4000</v>
      </c>
      <c r="G483" s="23">
        <f>SUM(G484)</f>
        <v>4000</v>
      </c>
    </row>
    <row r="484" spans="1:7">
      <c r="A484" s="46" t="s">
        <v>435</v>
      </c>
      <c r="B484" s="117" t="s">
        <v>242</v>
      </c>
      <c r="C484" s="117" t="s">
        <v>36</v>
      </c>
      <c r="D484" s="43" t="s">
        <v>434</v>
      </c>
      <c r="E484" s="44">
        <v>300</v>
      </c>
      <c r="F484" s="23">
        <v>4000</v>
      </c>
      <c r="G484" s="23">
        <v>4000</v>
      </c>
    </row>
    <row r="485" spans="1:7">
      <c r="A485" s="42" t="s">
        <v>199</v>
      </c>
      <c r="B485" s="117" t="s">
        <v>242</v>
      </c>
      <c r="C485" s="117" t="s">
        <v>200</v>
      </c>
      <c r="D485" s="43"/>
      <c r="E485" s="57"/>
      <c r="F485" s="23">
        <f>SUM(F486)</f>
        <v>18450</v>
      </c>
      <c r="G485" s="23">
        <f>SUM(G486)</f>
        <v>18450</v>
      </c>
    </row>
    <row r="486" spans="1:7">
      <c r="A486" s="17" t="s">
        <v>13</v>
      </c>
      <c r="B486" s="117" t="s">
        <v>242</v>
      </c>
      <c r="C486" s="117" t="s">
        <v>200</v>
      </c>
      <c r="D486" s="5" t="s">
        <v>14</v>
      </c>
      <c r="E486" s="57"/>
      <c r="F486" s="23">
        <f>F487</f>
        <v>18450</v>
      </c>
      <c r="G486" s="23">
        <f>G487</f>
        <v>18450</v>
      </c>
    </row>
    <row r="487" spans="1:7" ht="30">
      <c r="A487" s="24" t="s">
        <v>51</v>
      </c>
      <c r="B487" s="117" t="s">
        <v>242</v>
      </c>
      <c r="C487" s="117" t="s">
        <v>200</v>
      </c>
      <c r="D487" s="5" t="s">
        <v>53</v>
      </c>
      <c r="E487" s="57"/>
      <c r="F487" s="23">
        <f t="shared" ref="F487:G488" si="66">SUM(F488)</f>
        <v>18450</v>
      </c>
      <c r="G487" s="23">
        <f t="shared" si="66"/>
        <v>18450</v>
      </c>
    </row>
    <row r="488" spans="1:7" ht="180">
      <c r="A488" s="17" t="s">
        <v>436</v>
      </c>
      <c r="B488" s="117" t="s">
        <v>242</v>
      </c>
      <c r="C488" s="117" t="s">
        <v>200</v>
      </c>
      <c r="D488" s="5" t="s">
        <v>437</v>
      </c>
      <c r="E488" s="57"/>
      <c r="F488" s="23">
        <f t="shared" si="66"/>
        <v>18450</v>
      </c>
      <c r="G488" s="23">
        <f t="shared" si="66"/>
        <v>18450</v>
      </c>
    </row>
    <row r="489" spans="1:7" ht="45">
      <c r="A489" s="46" t="s">
        <v>181</v>
      </c>
      <c r="B489" s="117" t="s">
        <v>242</v>
      </c>
      <c r="C489" s="117" t="s">
        <v>200</v>
      </c>
      <c r="D489" s="43" t="s">
        <v>438</v>
      </c>
      <c r="E489" s="57" t="s">
        <v>439</v>
      </c>
      <c r="F489" s="23">
        <v>18450</v>
      </c>
      <c r="G489" s="23">
        <v>18450</v>
      </c>
    </row>
    <row r="490" spans="1:7">
      <c r="A490" s="45" t="s">
        <v>368</v>
      </c>
      <c r="B490" s="117" t="s">
        <v>242</v>
      </c>
      <c r="C490" s="117" t="s">
        <v>369</v>
      </c>
      <c r="D490" s="43"/>
      <c r="E490" s="44"/>
      <c r="F490" s="23">
        <f t="shared" ref="F490:G493" si="67">SUM(F491)</f>
        <v>960.3</v>
      </c>
      <c r="G490" s="23">
        <f t="shared" si="67"/>
        <v>960.3</v>
      </c>
    </row>
    <row r="491" spans="1:7">
      <c r="A491" s="42" t="s">
        <v>373</v>
      </c>
      <c r="B491" s="117" t="s">
        <v>242</v>
      </c>
      <c r="C491" s="117" t="s">
        <v>374</v>
      </c>
      <c r="D491" s="43"/>
      <c r="E491" s="44"/>
      <c r="F491" s="23">
        <f t="shared" si="67"/>
        <v>960.3</v>
      </c>
      <c r="G491" s="23">
        <f t="shared" si="67"/>
        <v>960.3</v>
      </c>
    </row>
    <row r="492" spans="1:7" ht="45">
      <c r="A492" s="45" t="s">
        <v>372</v>
      </c>
      <c r="B492" s="117" t="s">
        <v>242</v>
      </c>
      <c r="C492" s="117" t="s">
        <v>374</v>
      </c>
      <c r="D492" s="43" t="s">
        <v>248</v>
      </c>
      <c r="E492" s="44"/>
      <c r="F492" s="23">
        <f t="shared" si="67"/>
        <v>960.3</v>
      </c>
      <c r="G492" s="23">
        <f t="shared" si="67"/>
        <v>960.3</v>
      </c>
    </row>
    <row r="493" spans="1:7" ht="75">
      <c r="A493" s="17" t="s">
        <v>375</v>
      </c>
      <c r="B493" s="117" t="s">
        <v>242</v>
      </c>
      <c r="C493" s="117" t="s">
        <v>374</v>
      </c>
      <c r="D493" s="43" t="s">
        <v>376</v>
      </c>
      <c r="E493" s="44"/>
      <c r="F493" s="23">
        <f t="shared" si="67"/>
        <v>960.3</v>
      </c>
      <c r="G493" s="23">
        <f t="shared" si="67"/>
        <v>960.3</v>
      </c>
    </row>
    <row r="494" spans="1:7">
      <c r="A494" s="24" t="s">
        <v>25</v>
      </c>
      <c r="B494" s="117" t="s">
        <v>242</v>
      </c>
      <c r="C494" s="117" t="s">
        <v>374</v>
      </c>
      <c r="D494" s="43" t="s">
        <v>376</v>
      </c>
      <c r="E494" s="44">
        <v>800</v>
      </c>
      <c r="F494" s="23">
        <v>960.3</v>
      </c>
      <c r="G494" s="23">
        <v>960.3</v>
      </c>
    </row>
    <row r="495" spans="1:7">
      <c r="A495" s="24"/>
      <c r="B495" s="5"/>
      <c r="C495" s="9" t="s">
        <v>40</v>
      </c>
      <c r="D495" s="5"/>
      <c r="E495" s="8"/>
      <c r="F495" s="22"/>
      <c r="G495" s="22"/>
    </row>
    <row r="496" spans="1:7" ht="29.25">
      <c r="A496" s="19" t="s">
        <v>243</v>
      </c>
      <c r="B496" s="20" t="s">
        <v>244</v>
      </c>
      <c r="C496" s="9" t="s">
        <v>40</v>
      </c>
      <c r="D496" s="20"/>
      <c r="E496" s="8"/>
      <c r="F496" s="21">
        <f t="shared" ref="F496:G496" si="68">SUM(F497)</f>
        <v>15355.3</v>
      </c>
      <c r="G496" s="21">
        <f t="shared" si="68"/>
        <v>15936.2</v>
      </c>
    </row>
    <row r="497" spans="1:7">
      <c r="A497" s="17" t="s">
        <v>9</v>
      </c>
      <c r="B497" s="5" t="s">
        <v>244</v>
      </c>
      <c r="C497" s="9" t="s">
        <v>10</v>
      </c>
      <c r="D497" s="5"/>
      <c r="E497" s="8"/>
      <c r="F497" s="3">
        <f t="shared" ref="F497:G497" si="69">SUM(F498+F504)</f>
        <v>15355.3</v>
      </c>
      <c r="G497" s="3">
        <f t="shared" si="69"/>
        <v>15936.2</v>
      </c>
    </row>
    <row r="498" spans="1:7" ht="51.75" customHeight="1">
      <c r="A498" s="17" t="s">
        <v>245</v>
      </c>
      <c r="B498" s="5" t="s">
        <v>244</v>
      </c>
      <c r="C498" s="9" t="s">
        <v>126</v>
      </c>
      <c r="D498" s="5"/>
      <c r="E498" s="8"/>
      <c r="F498" s="3">
        <f t="shared" ref="F498:G499" si="70">SUM(F499)</f>
        <v>15330.3</v>
      </c>
      <c r="G498" s="3">
        <f t="shared" si="70"/>
        <v>15911.2</v>
      </c>
    </row>
    <row r="499" spans="1:7">
      <c r="A499" s="17" t="s">
        <v>13</v>
      </c>
      <c r="B499" s="5" t="s">
        <v>244</v>
      </c>
      <c r="C499" s="9" t="s">
        <v>126</v>
      </c>
      <c r="D499" s="5" t="s">
        <v>14</v>
      </c>
      <c r="E499" s="8"/>
      <c r="F499" s="3">
        <f t="shared" si="70"/>
        <v>15330.3</v>
      </c>
      <c r="G499" s="3">
        <f t="shared" si="70"/>
        <v>15911.2</v>
      </c>
    </row>
    <row r="500" spans="1:7" ht="45">
      <c r="A500" s="26" t="s">
        <v>49</v>
      </c>
      <c r="B500" s="5" t="s">
        <v>244</v>
      </c>
      <c r="C500" s="9" t="s">
        <v>126</v>
      </c>
      <c r="D500" s="5" t="s">
        <v>50</v>
      </c>
      <c r="E500" s="8"/>
      <c r="F500" s="3">
        <f t="shared" ref="F500:G500" si="71">SUM(F501:F503)</f>
        <v>15330.3</v>
      </c>
      <c r="G500" s="3">
        <f t="shared" si="71"/>
        <v>15911.2</v>
      </c>
    </row>
    <row r="501" spans="1:7" ht="75">
      <c r="A501" s="17" t="s">
        <v>17</v>
      </c>
      <c r="B501" s="5" t="s">
        <v>244</v>
      </c>
      <c r="C501" s="9" t="s">
        <v>126</v>
      </c>
      <c r="D501" s="5" t="s">
        <v>50</v>
      </c>
      <c r="E501" s="8">
        <v>100</v>
      </c>
      <c r="F501" s="23">
        <v>13058.5</v>
      </c>
      <c r="G501" s="23">
        <v>13639.4</v>
      </c>
    </row>
    <row r="502" spans="1:7" ht="30">
      <c r="A502" s="17" t="s">
        <v>24</v>
      </c>
      <c r="B502" s="5" t="s">
        <v>244</v>
      </c>
      <c r="C502" s="9" t="s">
        <v>126</v>
      </c>
      <c r="D502" s="5" t="s">
        <v>50</v>
      </c>
      <c r="E502" s="8">
        <v>200</v>
      </c>
      <c r="F502" s="23">
        <v>2261.8000000000002</v>
      </c>
      <c r="G502" s="23">
        <v>2261.8000000000002</v>
      </c>
    </row>
    <row r="503" spans="1:7">
      <c r="A503" s="24" t="s">
        <v>25</v>
      </c>
      <c r="B503" s="5" t="s">
        <v>244</v>
      </c>
      <c r="C503" s="9" t="s">
        <v>126</v>
      </c>
      <c r="D503" s="5" t="s">
        <v>50</v>
      </c>
      <c r="E503" s="8">
        <v>800</v>
      </c>
      <c r="F503" s="3">
        <v>10</v>
      </c>
      <c r="G503" s="3">
        <v>10</v>
      </c>
    </row>
    <row r="504" spans="1:7">
      <c r="A504" s="17" t="s">
        <v>28</v>
      </c>
      <c r="B504" s="5" t="s">
        <v>244</v>
      </c>
      <c r="C504" s="9" t="s">
        <v>29</v>
      </c>
      <c r="D504" s="5"/>
      <c r="E504" s="8"/>
      <c r="F504" s="3">
        <v>25</v>
      </c>
      <c r="G504" s="3">
        <v>25</v>
      </c>
    </row>
    <row r="505" spans="1:7">
      <c r="A505" s="17" t="s">
        <v>13</v>
      </c>
      <c r="B505" s="5" t="s">
        <v>244</v>
      </c>
      <c r="C505" s="9" t="s">
        <v>29</v>
      </c>
      <c r="D505" s="5" t="s">
        <v>14</v>
      </c>
      <c r="E505" s="8"/>
      <c r="F505" s="3">
        <v>25</v>
      </c>
      <c r="G505" s="3">
        <v>25</v>
      </c>
    </row>
    <row r="506" spans="1:7" ht="30">
      <c r="A506" s="31" t="s">
        <v>62</v>
      </c>
      <c r="B506" s="5" t="s">
        <v>244</v>
      </c>
      <c r="C506" s="9" t="s">
        <v>29</v>
      </c>
      <c r="D506" s="5" t="s">
        <v>63</v>
      </c>
      <c r="E506" s="8"/>
      <c r="F506" s="3">
        <v>25</v>
      </c>
      <c r="G506" s="3">
        <v>25</v>
      </c>
    </row>
    <row r="507" spans="1:7" ht="45">
      <c r="A507" s="17" t="s">
        <v>86</v>
      </c>
      <c r="B507" s="5" t="s">
        <v>244</v>
      </c>
      <c r="C507" s="9" t="s">
        <v>29</v>
      </c>
      <c r="D507" s="5" t="s">
        <v>63</v>
      </c>
      <c r="E507" s="8">
        <v>600</v>
      </c>
      <c r="F507" s="3">
        <v>25</v>
      </c>
      <c r="G507" s="3">
        <v>25</v>
      </c>
    </row>
    <row r="508" spans="1:7">
      <c r="A508" s="24"/>
      <c r="B508" s="5"/>
      <c r="C508" s="9"/>
      <c r="D508" s="5"/>
      <c r="E508" s="5"/>
      <c r="F508" s="23"/>
      <c r="G508" s="23"/>
    </row>
    <row r="509" spans="1:7">
      <c r="A509" s="113" t="s">
        <v>440</v>
      </c>
      <c r="B509" s="5"/>
      <c r="C509" s="9"/>
      <c r="D509" s="5"/>
      <c r="E509" s="5"/>
      <c r="F509" s="23">
        <v>70896</v>
      </c>
      <c r="G509" s="23">
        <v>148273.19999999925</v>
      </c>
    </row>
    <row r="510" spans="1:7">
      <c r="A510" s="17"/>
      <c r="B510" s="20"/>
      <c r="C510" s="9" t="s">
        <v>40</v>
      </c>
      <c r="D510" s="20"/>
      <c r="E510" s="8"/>
      <c r="F510" s="22"/>
      <c r="G510" s="22"/>
    </row>
    <row r="511" spans="1:7">
      <c r="A511" s="19" t="s">
        <v>246</v>
      </c>
      <c r="B511" s="8"/>
      <c r="C511" s="9"/>
      <c r="D511" s="8"/>
      <c r="E511" s="8"/>
      <c r="F511" s="21">
        <f>SUM(F10+F36+F242+F259+F319+F348+F413+F445+F496+F509)</f>
        <v>3897669.6999999997</v>
      </c>
      <c r="G511" s="21">
        <f>SUM(G10+G36+G242+G259+G319+G348+G413+G445+G496+G509)</f>
        <v>3894209.0999999996</v>
      </c>
    </row>
    <row r="512" spans="1:7">
      <c r="A512" s="1"/>
      <c r="B512" s="8"/>
      <c r="C512" s="9"/>
      <c r="D512" s="8"/>
      <c r="E512" s="8"/>
      <c r="F512" s="23"/>
      <c r="G512" s="23"/>
    </row>
    <row r="513" spans="6:7">
      <c r="F513" s="23"/>
      <c r="G513" s="23"/>
    </row>
    <row r="514" spans="6:7">
      <c r="F514" s="23"/>
      <c r="G514" s="23"/>
    </row>
    <row r="515" spans="6:7">
      <c r="F515" s="23"/>
      <c r="G515" s="23"/>
    </row>
    <row r="516" spans="6:7">
      <c r="F516" s="23"/>
      <c r="G516" s="23"/>
    </row>
    <row r="517" spans="6:7">
      <c r="F517" s="23"/>
      <c r="G517" s="23"/>
    </row>
  </sheetData>
  <mergeCells count="1">
    <mergeCell ref="A6:G6"/>
  </mergeCells>
  <pageMargins left="0.70866141732283472" right="0.31496062992125984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3"/>
  <sheetViews>
    <sheetView topLeftCell="A23" zoomScale="75" zoomScaleNormal="75" workbookViewId="0">
      <selection activeCell="L38" sqref="L38"/>
    </sheetView>
  </sheetViews>
  <sheetFormatPr defaultRowHeight="15.75"/>
  <cols>
    <col min="1" max="1" width="68.42578125" style="93" customWidth="1"/>
    <col min="2" max="2" width="6.28515625" style="94" customWidth="1"/>
    <col min="3" max="3" width="5.5703125" style="94" customWidth="1"/>
    <col min="4" max="4" width="14.85546875" style="95" hidden="1" customWidth="1"/>
    <col min="5" max="5" width="13" style="62" customWidth="1"/>
    <col min="6" max="6" width="12.5703125" style="63" customWidth="1"/>
    <col min="7" max="7" width="12.5703125" style="63" hidden="1" customWidth="1"/>
    <col min="8" max="8" width="13.28515625" style="59" customWidth="1"/>
    <col min="9" max="16384" width="9.140625" style="59"/>
  </cols>
  <sheetData>
    <row r="1" spans="1:7" ht="14.25">
      <c r="A1" s="128" t="s">
        <v>441</v>
      </c>
      <c r="B1" s="128"/>
      <c r="C1" s="128"/>
      <c r="D1" s="128"/>
      <c r="E1" s="128"/>
      <c r="F1" s="128"/>
      <c r="G1" s="59"/>
    </row>
    <row r="2" spans="1:7" ht="14.25">
      <c r="A2" s="60"/>
      <c r="B2" s="61"/>
      <c r="C2" s="61"/>
      <c r="D2" s="61"/>
    </row>
    <row r="3" spans="1:7" ht="12.75" customHeight="1">
      <c r="A3" s="136" t="s">
        <v>2</v>
      </c>
      <c r="B3" s="134" t="s">
        <v>442</v>
      </c>
      <c r="C3" s="134" t="s">
        <v>443</v>
      </c>
      <c r="D3" s="132" t="s">
        <v>483</v>
      </c>
      <c r="E3" s="129" t="s">
        <v>444</v>
      </c>
      <c r="F3" s="130"/>
      <c r="G3" s="131"/>
    </row>
    <row r="4" spans="1:7" ht="39">
      <c r="A4" s="137"/>
      <c r="B4" s="135"/>
      <c r="C4" s="135"/>
      <c r="D4" s="133"/>
      <c r="E4" s="99">
        <v>2016</v>
      </c>
      <c r="F4" s="97">
        <v>2017</v>
      </c>
      <c r="G4" s="101" t="s">
        <v>445</v>
      </c>
    </row>
    <row r="5" spans="1:7">
      <c r="A5" s="64" t="s">
        <v>446</v>
      </c>
      <c r="B5" s="65" t="s">
        <v>447</v>
      </c>
      <c r="C5" s="65" t="s">
        <v>448</v>
      </c>
      <c r="D5" s="66">
        <f>SUM(D6+D7+D8+D9+D10+D11+D12)</f>
        <v>1024219.9</v>
      </c>
      <c r="E5" s="67">
        <f t="shared" ref="E5:G5" si="0">SUM(E6+E7+E8+E9+E10+E11+E12)</f>
        <v>503930.10000000009</v>
      </c>
      <c r="F5" s="68">
        <f t="shared" si="0"/>
        <v>520289.80000000005</v>
      </c>
      <c r="G5" s="102">
        <f t="shared" si="0"/>
        <v>0</v>
      </c>
    </row>
    <row r="6" spans="1:7" ht="30">
      <c r="A6" s="69" t="s">
        <v>449</v>
      </c>
      <c r="B6" s="70" t="s">
        <v>447</v>
      </c>
      <c r="C6" s="70" t="s">
        <v>450</v>
      </c>
      <c r="D6" s="71">
        <f t="shared" ref="D6:D12" si="1">E6+F6+G6</f>
        <v>4531.8999999999996</v>
      </c>
      <c r="E6" s="63">
        <f>Лист1!F38</f>
        <v>2216.6999999999998</v>
      </c>
      <c r="F6" s="75">
        <f>Лист1!G38</f>
        <v>2315.1999999999998</v>
      </c>
      <c r="G6" s="103"/>
    </row>
    <row r="7" spans="1:7" ht="45">
      <c r="A7" s="69" t="s">
        <v>11</v>
      </c>
      <c r="B7" s="70" t="s">
        <v>447</v>
      </c>
      <c r="C7" s="70" t="s">
        <v>451</v>
      </c>
      <c r="D7" s="71">
        <f t="shared" si="1"/>
        <v>71728.899999999994</v>
      </c>
      <c r="E7" s="63">
        <f>Лист1!F12</f>
        <v>35388.9</v>
      </c>
      <c r="F7" s="75">
        <f>Лист1!G12</f>
        <v>36340</v>
      </c>
      <c r="G7" s="103"/>
    </row>
    <row r="8" spans="1:7" ht="45">
      <c r="A8" s="69" t="s">
        <v>452</v>
      </c>
      <c r="B8" s="70" t="s">
        <v>447</v>
      </c>
      <c r="C8" s="70" t="s">
        <v>453</v>
      </c>
      <c r="D8" s="71">
        <f t="shared" si="1"/>
        <v>365747.9</v>
      </c>
      <c r="E8" s="63">
        <f>Лист1!F42</f>
        <v>179372.80000000002</v>
      </c>
      <c r="F8" s="75">
        <f>Лист1!G42</f>
        <v>186375.1</v>
      </c>
      <c r="G8" s="103"/>
    </row>
    <row r="9" spans="1:7" ht="30">
      <c r="A9" s="69" t="s">
        <v>245</v>
      </c>
      <c r="B9" s="70" t="s">
        <v>447</v>
      </c>
      <c r="C9" s="70" t="s">
        <v>454</v>
      </c>
      <c r="D9" s="71">
        <f t="shared" si="1"/>
        <v>94476.4</v>
      </c>
      <c r="E9" s="63">
        <f>Лист1!F244+Лист1!F498</f>
        <v>46317.899999999994</v>
      </c>
      <c r="F9" s="75">
        <f>Лист1!G244+Лист1!G498</f>
        <v>48158.5</v>
      </c>
      <c r="G9" s="103"/>
    </row>
    <row r="10" spans="1:7" hidden="1">
      <c r="A10" s="69" t="s">
        <v>455</v>
      </c>
      <c r="B10" s="70" t="s">
        <v>447</v>
      </c>
      <c r="C10" s="70" t="s">
        <v>456</v>
      </c>
      <c r="D10" s="71">
        <f t="shared" si="1"/>
        <v>0</v>
      </c>
      <c r="E10" s="63"/>
      <c r="F10" s="71"/>
      <c r="G10" s="103"/>
    </row>
    <row r="11" spans="1:7">
      <c r="A11" s="69" t="s">
        <v>127</v>
      </c>
      <c r="B11" s="70" t="s">
        <v>447</v>
      </c>
      <c r="C11" s="70" t="s">
        <v>457</v>
      </c>
      <c r="D11" s="71">
        <f t="shared" si="1"/>
        <v>60000</v>
      </c>
      <c r="E11" s="63">
        <f>Лист1!F250</f>
        <v>30000</v>
      </c>
      <c r="F11" s="75">
        <f>Лист1!G250</f>
        <v>30000</v>
      </c>
      <c r="G11" s="103"/>
    </row>
    <row r="12" spans="1:7">
      <c r="A12" s="69" t="s">
        <v>28</v>
      </c>
      <c r="B12" s="70" t="s">
        <v>447</v>
      </c>
      <c r="C12" s="70" t="s">
        <v>458</v>
      </c>
      <c r="D12" s="71">
        <f t="shared" si="1"/>
        <v>427734.80000000005</v>
      </c>
      <c r="E12" s="63">
        <f>Лист1!F26+Лист1!F58+Лист1!F254+Лист1!F321+Лист1!F447+Лист1!F504</f>
        <v>210633.80000000002</v>
      </c>
      <c r="F12" s="75">
        <f>Лист1!G26+Лист1!G58+Лист1!G254+Лист1!G321+Лист1!G447+Лист1!G504</f>
        <v>217101.00000000003</v>
      </c>
      <c r="G12" s="103"/>
    </row>
    <row r="13" spans="1:7">
      <c r="A13" s="64" t="s">
        <v>459</v>
      </c>
      <c r="B13" s="72" t="s">
        <v>450</v>
      </c>
      <c r="C13" s="72" t="s">
        <v>448</v>
      </c>
      <c r="D13" s="73">
        <f>SUM(D14)</f>
        <v>1003.4</v>
      </c>
      <c r="E13" s="74">
        <f>SUM(E14)</f>
        <v>501.7</v>
      </c>
      <c r="F13" s="73">
        <f t="shared" ref="F13:G13" si="2">SUM(F14)</f>
        <v>501.7</v>
      </c>
      <c r="G13" s="104">
        <f t="shared" si="2"/>
        <v>0</v>
      </c>
    </row>
    <row r="14" spans="1:7">
      <c r="A14" s="69" t="s">
        <v>71</v>
      </c>
      <c r="B14" s="70" t="s">
        <v>450</v>
      </c>
      <c r="C14" s="70" t="s">
        <v>453</v>
      </c>
      <c r="D14" s="71">
        <f>E14+F14+G14</f>
        <v>1003.4</v>
      </c>
      <c r="E14" s="100">
        <f>Лист1!F76</f>
        <v>501.7</v>
      </c>
      <c r="F14" s="71">
        <f>Лист1!G76</f>
        <v>501.7</v>
      </c>
      <c r="G14" s="105"/>
    </row>
    <row r="15" spans="1:7" ht="28.5">
      <c r="A15" s="64" t="s">
        <v>460</v>
      </c>
      <c r="B15" s="65" t="s">
        <v>451</v>
      </c>
      <c r="C15" s="65" t="s">
        <v>448</v>
      </c>
      <c r="D15" s="66">
        <f>D16</f>
        <v>130854.09999999999</v>
      </c>
      <c r="E15" s="67">
        <f t="shared" ref="E15" si="3">E16</f>
        <v>64388.2</v>
      </c>
      <c r="F15" s="66">
        <f>F16</f>
        <v>66465.899999999994</v>
      </c>
      <c r="G15" s="106">
        <f t="shared" ref="G15" si="4">G16</f>
        <v>0</v>
      </c>
    </row>
    <row r="16" spans="1:7" ht="30">
      <c r="A16" s="69" t="s">
        <v>461</v>
      </c>
      <c r="B16" s="70" t="s">
        <v>451</v>
      </c>
      <c r="C16" s="70" t="s">
        <v>462</v>
      </c>
      <c r="D16" s="71">
        <f>E16+F16+G16</f>
        <v>130854.09999999999</v>
      </c>
      <c r="E16" s="100">
        <f>Лист1!F326</f>
        <v>64388.2</v>
      </c>
      <c r="F16" s="71">
        <f>Лист1!G326</f>
        <v>66465.899999999994</v>
      </c>
      <c r="G16" s="105"/>
    </row>
    <row r="17" spans="1:7">
      <c r="A17" s="64" t="s">
        <v>463</v>
      </c>
      <c r="B17" s="65" t="s">
        <v>453</v>
      </c>
      <c r="C17" s="65" t="s">
        <v>448</v>
      </c>
      <c r="D17" s="66">
        <f>SUM(D22+D20+D19+D21+D18)</f>
        <v>1107217.2</v>
      </c>
      <c r="E17" s="67">
        <f>SUM(E22+E20+E19+E21+E18)</f>
        <v>558944.19999999995</v>
      </c>
      <c r="F17" s="66">
        <f>SUM(F22+F20+F19+F21+F18)</f>
        <v>548273</v>
      </c>
      <c r="G17" s="92">
        <f t="shared" ref="G17" si="5">SUM(G22+G20+G19+G21+G18)</f>
        <v>0</v>
      </c>
    </row>
    <row r="18" spans="1:7">
      <c r="A18" s="76" t="s">
        <v>377</v>
      </c>
      <c r="B18" s="70" t="s">
        <v>453</v>
      </c>
      <c r="C18" s="70" t="s">
        <v>464</v>
      </c>
      <c r="D18" s="71">
        <f>E18+F18+G18</f>
        <v>1367</v>
      </c>
      <c r="E18" s="96">
        <f>Лист1!F261</f>
        <v>683.5</v>
      </c>
      <c r="F18" s="77">
        <f>Лист1!G261</f>
        <v>683.5</v>
      </c>
      <c r="G18" s="107"/>
    </row>
    <row r="19" spans="1:7" s="79" customFormat="1">
      <c r="A19" s="78" t="s">
        <v>255</v>
      </c>
      <c r="B19" s="70" t="s">
        <v>453</v>
      </c>
      <c r="C19" s="70" t="s">
        <v>454</v>
      </c>
      <c r="D19" s="71">
        <f>E19+F19+G19</f>
        <v>70211</v>
      </c>
      <c r="E19" s="100">
        <f>Лист1!F83</f>
        <v>45211</v>
      </c>
      <c r="F19" s="71">
        <f>Лист1!G83</f>
        <v>25000</v>
      </c>
      <c r="G19" s="108"/>
    </row>
    <row r="20" spans="1:7" s="79" customFormat="1">
      <c r="A20" s="69" t="s">
        <v>263</v>
      </c>
      <c r="B20" s="70" t="s">
        <v>453</v>
      </c>
      <c r="C20" s="70" t="s">
        <v>465</v>
      </c>
      <c r="D20" s="71">
        <f>E20+F20+G20</f>
        <v>125027.1</v>
      </c>
      <c r="E20" s="100">
        <f>Лист1!F90</f>
        <v>62421</v>
      </c>
      <c r="F20" s="71">
        <f>Лист1!G90</f>
        <v>62606.100000000006</v>
      </c>
      <c r="G20" s="108"/>
    </row>
    <row r="21" spans="1:7" s="79" customFormat="1">
      <c r="A21" s="69" t="s">
        <v>276</v>
      </c>
      <c r="B21" s="70" t="s">
        <v>453</v>
      </c>
      <c r="C21" s="70" t="s">
        <v>462</v>
      </c>
      <c r="D21" s="71">
        <f>E21+F21+G21</f>
        <v>874054.4</v>
      </c>
      <c r="E21" s="100">
        <f>Лист1!F101+Лист1!F267</f>
        <v>432090</v>
      </c>
      <c r="F21" s="71">
        <f>Лист1!G101+Лист1!G267</f>
        <v>441964.4</v>
      </c>
      <c r="G21" s="108"/>
    </row>
    <row r="22" spans="1:7" s="79" customFormat="1">
      <c r="A22" s="69" t="s">
        <v>300</v>
      </c>
      <c r="B22" s="70" t="s">
        <v>453</v>
      </c>
      <c r="C22" s="70" t="s">
        <v>466</v>
      </c>
      <c r="D22" s="71">
        <f>E22+F22+G22</f>
        <v>36557.699999999997</v>
      </c>
      <c r="E22" s="100">
        <f>Лист1!F122+Лист1!F350</f>
        <v>18538.7</v>
      </c>
      <c r="F22" s="71">
        <f>Лист1!G122+Лист1!G350</f>
        <v>18019</v>
      </c>
      <c r="G22" s="105"/>
    </row>
    <row r="23" spans="1:7">
      <c r="A23" s="64" t="s">
        <v>467</v>
      </c>
      <c r="B23" s="65" t="s">
        <v>464</v>
      </c>
      <c r="C23" s="65" t="s">
        <v>448</v>
      </c>
      <c r="D23" s="66" t="e">
        <f>SUM(D24+D25+D26+D27)</f>
        <v>#REF!</v>
      </c>
      <c r="E23" s="67">
        <f t="shared" ref="E23:G23" si="6">SUM(E24+E25+E26+E27)</f>
        <v>459597.6</v>
      </c>
      <c r="F23" s="66">
        <f t="shared" si="6"/>
        <v>497432.4</v>
      </c>
      <c r="G23" s="106" t="e">
        <f t="shared" si="6"/>
        <v>#REF!</v>
      </c>
    </row>
    <row r="24" spans="1:7">
      <c r="A24" s="69" t="s">
        <v>468</v>
      </c>
      <c r="B24" s="70" t="s">
        <v>464</v>
      </c>
      <c r="C24" s="70" t="s">
        <v>447</v>
      </c>
      <c r="D24" s="71">
        <f>E24+F24+G24</f>
        <v>134015.5</v>
      </c>
      <c r="E24" s="63">
        <f>Лист1!F154+Лист1!F277+Лист1!F464</f>
        <v>66766.100000000006</v>
      </c>
      <c r="F24" s="75">
        <f>Лист1!G154+Лист1!G277+Лист1!G464</f>
        <v>67249.399999999994</v>
      </c>
      <c r="G24" s="109"/>
    </row>
    <row r="25" spans="1:7">
      <c r="A25" s="69" t="s">
        <v>346</v>
      </c>
      <c r="B25" s="70" t="s">
        <v>464</v>
      </c>
      <c r="C25" s="70" t="s">
        <v>450</v>
      </c>
      <c r="D25" s="71">
        <f>E25+F25+G25</f>
        <v>102033.29999999999</v>
      </c>
      <c r="E25" s="63">
        <f>Лист1!F162+Лист1!F288</f>
        <v>33196.799999999996</v>
      </c>
      <c r="F25" s="75">
        <f>Лист1!G162+Лист1!G288</f>
        <v>68836.5</v>
      </c>
      <c r="G25" s="109"/>
    </row>
    <row r="26" spans="1:7">
      <c r="A26" s="69" t="s">
        <v>469</v>
      </c>
      <c r="B26" s="70" t="s">
        <v>464</v>
      </c>
      <c r="C26" s="70" t="s">
        <v>451</v>
      </c>
      <c r="D26" s="71">
        <f>E26+F26+G26</f>
        <v>543853.19999999995</v>
      </c>
      <c r="E26" s="63">
        <f>Лист1!F175+Лист1!F298</f>
        <v>271926.59999999998</v>
      </c>
      <c r="F26" s="75">
        <f>Лист1!G175+Лист1!G298</f>
        <v>271926.59999999998</v>
      </c>
      <c r="G26" s="105"/>
    </row>
    <row r="27" spans="1:7">
      <c r="A27" s="69" t="s">
        <v>133</v>
      </c>
      <c r="B27" s="70" t="s">
        <v>464</v>
      </c>
      <c r="C27" s="70" t="s">
        <v>464</v>
      </c>
      <c r="D27" s="71" t="e">
        <f>E27+F27+G27</f>
        <v>#REF!</v>
      </c>
      <c r="E27" s="63">
        <f>Лист1!F179+Лист1!F311</f>
        <v>87708.1</v>
      </c>
      <c r="F27" s="75">
        <f>Лист1!G179+Лист1!G311</f>
        <v>89419.9</v>
      </c>
      <c r="G27" s="63" t="e">
        <f>Лист1!#REF!+Лист1!#REF!</f>
        <v>#REF!</v>
      </c>
    </row>
    <row r="28" spans="1:7">
      <c r="A28" s="64" t="s">
        <v>470</v>
      </c>
      <c r="B28" s="65" t="s">
        <v>456</v>
      </c>
      <c r="C28" s="65" t="s">
        <v>448</v>
      </c>
      <c r="D28" s="66">
        <f>SUM(D29+D30+D31+D32)</f>
        <v>3372103.9000000004</v>
      </c>
      <c r="E28" s="67">
        <f t="shared" ref="E28:G28" si="7">SUM(E29+E30+E31+E32)</f>
        <v>1751669</v>
      </c>
      <c r="F28" s="66">
        <f t="shared" si="7"/>
        <v>1620434.9000000001</v>
      </c>
      <c r="G28" s="106">
        <f t="shared" si="7"/>
        <v>0</v>
      </c>
    </row>
    <row r="29" spans="1:7">
      <c r="A29" s="69" t="s">
        <v>471</v>
      </c>
      <c r="B29" s="70" t="s">
        <v>456</v>
      </c>
      <c r="C29" s="70" t="s">
        <v>447</v>
      </c>
      <c r="D29" s="71">
        <f>E29+F29+G29</f>
        <v>1134169</v>
      </c>
      <c r="E29" s="63">
        <f>Лист1!F186+Лист1!F356</f>
        <v>570334.5</v>
      </c>
      <c r="F29" s="63">
        <f>Лист1!G186+Лист1!G356</f>
        <v>563834.5</v>
      </c>
      <c r="G29" s="105"/>
    </row>
    <row r="30" spans="1:7">
      <c r="A30" s="69" t="s">
        <v>177</v>
      </c>
      <c r="B30" s="70" t="s">
        <v>456</v>
      </c>
      <c r="C30" s="70" t="s">
        <v>450</v>
      </c>
      <c r="D30" s="71">
        <f>E30+F30+G30</f>
        <v>2053965.1</v>
      </c>
      <c r="E30" s="63">
        <f>Лист1!F363+Лист1!F415</f>
        <v>1090909.5</v>
      </c>
      <c r="F30" s="75">
        <f>Лист1!G363+Лист1!G415</f>
        <v>963055.60000000009</v>
      </c>
      <c r="G30" s="105"/>
    </row>
    <row r="31" spans="1:7">
      <c r="A31" s="69" t="s">
        <v>472</v>
      </c>
      <c r="B31" s="70" t="s">
        <v>456</v>
      </c>
      <c r="C31" s="70" t="s">
        <v>456</v>
      </c>
      <c r="D31" s="71">
        <f>E31+F31+G31</f>
        <v>37204.1</v>
      </c>
      <c r="E31" s="63">
        <f>Лист1!F191+Лист1!F374</f>
        <v>18413.3</v>
      </c>
      <c r="F31" s="75">
        <f>Лист1!G191+Лист1!G374</f>
        <v>18790.8</v>
      </c>
      <c r="G31" s="105"/>
    </row>
    <row r="32" spans="1:7">
      <c r="A32" s="69" t="s">
        <v>192</v>
      </c>
      <c r="B32" s="70" t="s">
        <v>456</v>
      </c>
      <c r="C32" s="70" t="s">
        <v>462</v>
      </c>
      <c r="D32" s="71">
        <f>E32+F32+G32</f>
        <v>146765.70000000001</v>
      </c>
      <c r="E32" s="63">
        <f>Лист1!F383</f>
        <v>72011.700000000012</v>
      </c>
      <c r="F32" s="63">
        <f>Лист1!G383</f>
        <v>74754</v>
      </c>
      <c r="G32" s="105"/>
    </row>
    <row r="33" spans="1:7">
      <c r="A33" s="64" t="s">
        <v>473</v>
      </c>
      <c r="B33" s="65" t="s">
        <v>465</v>
      </c>
      <c r="C33" s="65" t="s">
        <v>448</v>
      </c>
      <c r="D33" s="66">
        <f>SUM(D34+D35)</f>
        <v>329500.59999999998</v>
      </c>
      <c r="E33" s="67">
        <f t="shared" ref="E33:G33" si="8">SUM(E34+E35)</f>
        <v>163710.20000000001</v>
      </c>
      <c r="F33" s="66">
        <f t="shared" si="8"/>
        <v>165790.39999999997</v>
      </c>
      <c r="G33" s="106">
        <f t="shared" si="8"/>
        <v>0</v>
      </c>
    </row>
    <row r="34" spans="1:7">
      <c r="A34" s="69" t="s">
        <v>474</v>
      </c>
      <c r="B34" s="70" t="s">
        <v>465</v>
      </c>
      <c r="C34" s="70" t="s">
        <v>447</v>
      </c>
      <c r="D34" s="71">
        <f>E34+F34+G34</f>
        <v>275067.3</v>
      </c>
      <c r="E34" s="63">
        <f>Лист1!F421</f>
        <v>136950.6</v>
      </c>
      <c r="F34" s="75">
        <f>Лист1!G421</f>
        <v>138116.69999999998</v>
      </c>
      <c r="G34" s="105"/>
    </row>
    <row r="35" spans="1:7">
      <c r="A35" s="69" t="s">
        <v>475</v>
      </c>
      <c r="B35" s="70" t="s">
        <v>465</v>
      </c>
      <c r="C35" s="70" t="s">
        <v>453</v>
      </c>
      <c r="D35" s="71">
        <f>E35+F35+G35</f>
        <v>54433.299999999996</v>
      </c>
      <c r="E35" s="63">
        <f>Лист1!F429</f>
        <v>26759.599999999999</v>
      </c>
      <c r="F35" s="75">
        <f>Лист1!G429</f>
        <v>27673.699999999997</v>
      </c>
      <c r="G35" s="105"/>
    </row>
    <row r="36" spans="1:7">
      <c r="A36" s="64" t="s">
        <v>476</v>
      </c>
      <c r="B36" s="80" t="s">
        <v>477</v>
      </c>
      <c r="C36" s="65" t="s">
        <v>448</v>
      </c>
      <c r="D36" s="66">
        <f>SUM(D37+D38+D39)</f>
        <v>271320.19999999995</v>
      </c>
      <c r="E36" s="67">
        <f t="shared" ref="E36" si="9">SUM(E37+E38+E39)</f>
        <v>135543.6</v>
      </c>
      <c r="F36" s="66">
        <f>SUM(F37+F38+F39)</f>
        <v>135776.6</v>
      </c>
      <c r="G36" s="106">
        <f t="shared" ref="G36" si="10">SUM(G37+G38+G39)</f>
        <v>0</v>
      </c>
    </row>
    <row r="37" spans="1:7">
      <c r="A37" s="69" t="s">
        <v>87</v>
      </c>
      <c r="B37" s="70" t="s">
        <v>477</v>
      </c>
      <c r="C37" s="70" t="s">
        <v>447</v>
      </c>
      <c r="D37" s="71">
        <f>E37+F37+G37</f>
        <v>14380.8</v>
      </c>
      <c r="E37" s="63">
        <f>Лист1!F198</f>
        <v>7190.4</v>
      </c>
      <c r="F37" s="75">
        <f>Лист1!G198</f>
        <v>7190.4</v>
      </c>
      <c r="G37" s="105"/>
    </row>
    <row r="38" spans="1:7">
      <c r="A38" s="69" t="s">
        <v>35</v>
      </c>
      <c r="B38" s="70" t="s">
        <v>477</v>
      </c>
      <c r="C38" s="70" t="s">
        <v>451</v>
      </c>
      <c r="D38" s="71">
        <f>E38+F38+G38</f>
        <v>27625.599999999999</v>
      </c>
      <c r="E38" s="63">
        <f>Лист1!F31+Лист1!F202+Лист1!F477</f>
        <v>13709.2</v>
      </c>
      <c r="F38" s="75">
        <f>Лист1!G31+Лист1!G202+Лист1!G477</f>
        <v>13916.4</v>
      </c>
      <c r="G38" s="105"/>
    </row>
    <row r="39" spans="1:7">
      <c r="A39" s="69" t="s">
        <v>478</v>
      </c>
      <c r="B39" s="70" t="s">
        <v>477</v>
      </c>
      <c r="C39" s="70" t="s">
        <v>453</v>
      </c>
      <c r="D39" s="71">
        <f>E39+F39+G39</f>
        <v>229313.8</v>
      </c>
      <c r="E39" s="63">
        <f>Лист1!F400+Лист1!F485</f>
        <v>114644</v>
      </c>
      <c r="F39" s="75">
        <f>Лист1!G400+Лист1!G485</f>
        <v>114669.8</v>
      </c>
      <c r="G39" s="105"/>
    </row>
    <row r="40" spans="1:7" s="81" customFormat="1">
      <c r="A40" s="64" t="s">
        <v>479</v>
      </c>
      <c r="B40" s="65" t="s">
        <v>457</v>
      </c>
      <c r="C40" s="65" t="s">
        <v>448</v>
      </c>
      <c r="D40" s="73">
        <f>D41+D42</f>
        <v>60590.3</v>
      </c>
      <c r="E40" s="74">
        <f t="shared" ref="E40:G40" si="11">E41+E42</f>
        <v>30101.4</v>
      </c>
      <c r="F40" s="73">
        <f t="shared" si="11"/>
        <v>30488.9</v>
      </c>
      <c r="G40" s="104">
        <f t="shared" si="11"/>
        <v>0</v>
      </c>
    </row>
    <row r="41" spans="1:7">
      <c r="A41" s="69" t="s">
        <v>101</v>
      </c>
      <c r="B41" s="70" t="s">
        <v>457</v>
      </c>
      <c r="C41" s="70" t="s">
        <v>447</v>
      </c>
      <c r="D41" s="71">
        <f>E41+F41+G41</f>
        <v>45384.9</v>
      </c>
      <c r="E41" s="100">
        <f>Лист1!F213</f>
        <v>22498.7</v>
      </c>
      <c r="F41" s="71">
        <f>Лист1!G213</f>
        <v>22886.2</v>
      </c>
      <c r="G41" s="105"/>
    </row>
    <row r="42" spans="1:7">
      <c r="A42" s="69" t="s">
        <v>106</v>
      </c>
      <c r="B42" s="70" t="s">
        <v>457</v>
      </c>
      <c r="C42" s="70" t="s">
        <v>450</v>
      </c>
      <c r="D42" s="71">
        <f>E42+F42+G42</f>
        <v>15205.4</v>
      </c>
      <c r="E42" s="100">
        <f>Лист1!F217</f>
        <v>7602.7</v>
      </c>
      <c r="F42" s="71">
        <f>Лист1!G217</f>
        <v>7602.7</v>
      </c>
      <c r="G42" s="110"/>
    </row>
    <row r="43" spans="1:7" s="81" customFormat="1">
      <c r="A43" s="82" t="s">
        <v>480</v>
      </c>
      <c r="B43" s="72" t="s">
        <v>466</v>
      </c>
      <c r="C43" s="72" t="s">
        <v>448</v>
      </c>
      <c r="D43" s="73">
        <f>D44+D45</f>
        <v>49936</v>
      </c>
      <c r="E43" s="74">
        <f t="shared" ref="E43:G43" si="12">E44+E45</f>
        <v>24719.699999999997</v>
      </c>
      <c r="F43" s="73">
        <f t="shared" si="12"/>
        <v>25216.3</v>
      </c>
      <c r="G43" s="104">
        <f t="shared" si="12"/>
        <v>0</v>
      </c>
    </row>
    <row r="44" spans="1:7">
      <c r="A44" s="83" t="s">
        <v>370</v>
      </c>
      <c r="B44" s="84" t="s">
        <v>466</v>
      </c>
      <c r="C44" s="84" t="s">
        <v>447</v>
      </c>
      <c r="D44" s="71">
        <f>E44+F44+G44</f>
        <v>29733.4</v>
      </c>
      <c r="E44" s="63">
        <f>Лист1!F228</f>
        <v>14618.4</v>
      </c>
      <c r="F44" s="75">
        <f>Лист1!G228</f>
        <v>15115</v>
      </c>
      <c r="G44" s="105"/>
    </row>
    <row r="45" spans="1:7">
      <c r="A45" s="83" t="s">
        <v>373</v>
      </c>
      <c r="B45" s="84" t="s">
        <v>466</v>
      </c>
      <c r="C45" s="84" t="s">
        <v>450</v>
      </c>
      <c r="D45" s="71">
        <f>E45+F45+G45</f>
        <v>20202.599999999999</v>
      </c>
      <c r="E45" s="63">
        <f>Лист1!F232+Лист1!F491</f>
        <v>10101.299999999999</v>
      </c>
      <c r="F45" s="75">
        <f>Лист1!G232+Лист1!G491</f>
        <v>10101.299999999999</v>
      </c>
      <c r="G45" s="110"/>
    </row>
    <row r="46" spans="1:7" s="81" customFormat="1" ht="28.5">
      <c r="A46" s="98" t="s">
        <v>481</v>
      </c>
      <c r="B46" s="72" t="s">
        <v>458</v>
      </c>
      <c r="C46" s="72" t="s">
        <v>448</v>
      </c>
      <c r="D46" s="73">
        <f>SUM(D47)</f>
        <v>268934</v>
      </c>
      <c r="E46" s="74">
        <f t="shared" ref="E46:G46" si="13">SUM(E47)</f>
        <v>133668</v>
      </c>
      <c r="F46" s="73">
        <f t="shared" si="13"/>
        <v>135266</v>
      </c>
      <c r="G46" s="104">
        <f t="shared" si="13"/>
        <v>0</v>
      </c>
    </row>
    <row r="47" spans="1:7">
      <c r="A47" s="78" t="s">
        <v>118</v>
      </c>
      <c r="B47" s="70" t="s">
        <v>458</v>
      </c>
      <c r="C47" s="70" t="s">
        <v>447</v>
      </c>
      <c r="D47" s="71">
        <f>E47+F47+G47</f>
        <v>268934</v>
      </c>
      <c r="E47" s="63">
        <f>Лист1!F237</f>
        <v>133668</v>
      </c>
      <c r="F47" s="75">
        <f>Лист1!G237</f>
        <v>135266</v>
      </c>
      <c r="G47" s="111"/>
    </row>
    <row r="48" spans="1:7">
      <c r="A48" s="58" t="s">
        <v>440</v>
      </c>
      <c r="B48" s="70"/>
      <c r="C48" s="70"/>
      <c r="D48" s="71"/>
      <c r="E48" s="63">
        <f>Лист1!F509</f>
        <v>70896</v>
      </c>
      <c r="F48" s="112">
        <f>Лист1!G509</f>
        <v>148273.19999999925</v>
      </c>
      <c r="G48" s="111"/>
    </row>
    <row r="49" spans="1:8" s="89" customFormat="1">
      <c r="A49" s="85" t="s">
        <v>482</v>
      </c>
      <c r="B49" s="86"/>
      <c r="C49" s="86"/>
      <c r="D49" s="87" t="e">
        <f>D5+D13+D15+D17+D23+D28+D33+D36+D40+D43+D46</f>
        <v>#REF!</v>
      </c>
      <c r="E49" s="88">
        <f>E5+E13+E15+E17+E23+E28+E33+E36+E40+E43+E46+E48</f>
        <v>3897669.7000000007</v>
      </c>
      <c r="F49" s="88">
        <f>F5+F13+F15+F17+F23+F28+F33+F36+F40+F43+F46+F48</f>
        <v>3894209.0999999992</v>
      </c>
      <c r="G49" s="87" t="e">
        <f t="shared" ref="G49" si="14">G5+G13+G15+G17+G23+G28+G33+G36+G40+G43+G46</f>
        <v>#REF!</v>
      </c>
    </row>
    <row r="50" spans="1:8" s="62" customFormat="1">
      <c r="A50" s="90"/>
      <c r="B50" s="91"/>
      <c r="C50" s="91"/>
      <c r="D50" s="92"/>
      <c r="F50" s="63"/>
      <c r="G50" s="63"/>
      <c r="H50" s="59"/>
    </row>
    <row r="51" spans="1:8" s="62" customFormat="1" ht="15">
      <c r="A51" s="93"/>
      <c r="B51" s="94"/>
      <c r="C51" s="94"/>
      <c r="D51" s="21">
        <v>3808602.7</v>
      </c>
      <c r="E51" s="21">
        <v>3897669.6999999997</v>
      </c>
      <c r="F51" s="21">
        <v>3894209.0999999996</v>
      </c>
      <c r="G51" s="63"/>
      <c r="H51" s="59"/>
    </row>
    <row r="53" spans="1:8" s="62" customFormat="1">
      <c r="A53" s="93"/>
      <c r="B53" s="94"/>
      <c r="C53" s="94"/>
      <c r="D53" s="95" t="e">
        <f>D51-D49</f>
        <v>#REF!</v>
      </c>
      <c r="E53" s="62">
        <f>E51-E49</f>
        <v>0</v>
      </c>
      <c r="F53" s="62">
        <f>F51-F49</f>
        <v>0</v>
      </c>
      <c r="G53" s="63"/>
      <c r="H53" s="59"/>
    </row>
  </sheetData>
  <mergeCells count="6">
    <mergeCell ref="A1:F1"/>
    <mergeCell ref="E3:G3"/>
    <mergeCell ref="D3:D4"/>
    <mergeCell ref="C3:C4"/>
    <mergeCell ref="B3:B4"/>
    <mergeCell ref="A3:A4"/>
  </mergeCells>
  <pageMargins left="0.74803149606299213" right="0.15748031496062992" top="0.19685039370078741" bottom="0.19685039370078741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рпр</vt:lpstr>
      <vt:lpstr>Лист2</vt:lpstr>
      <vt:lpstr>Лист3</vt:lpstr>
      <vt:lpstr>Лист1!Заголовки_для_печати</vt:lpstr>
    </vt:vector>
  </TitlesOfParts>
  <Company>WareZ Provider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User</cp:lastModifiedBy>
  <cp:lastPrinted>2014-12-04T01:27:50Z</cp:lastPrinted>
  <dcterms:created xsi:type="dcterms:W3CDTF">2014-10-31T07:19:07Z</dcterms:created>
  <dcterms:modified xsi:type="dcterms:W3CDTF">2014-12-04T01:49:28Z</dcterms:modified>
</cp:coreProperties>
</file>